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0955" windowHeight="9975"/>
  </bookViews>
  <sheets>
    <sheet name="шк28" sheetId="1" r:id="rId1"/>
  </sheets>
  <calcPr calcId="145621"/>
</workbook>
</file>

<file path=xl/calcChain.xml><?xml version="1.0" encoding="utf-8"?>
<calcChain xmlns="http://schemas.openxmlformats.org/spreadsheetml/2006/main">
  <c r="I121" i="1" l="1"/>
  <c r="H120" i="1"/>
  <c r="I120" i="1" s="1"/>
  <c r="H118" i="1"/>
  <c r="I118" i="1" s="1"/>
  <c r="H117" i="1"/>
  <c r="I117" i="1" s="1"/>
  <c r="I115" i="1"/>
  <c r="I112" i="1"/>
  <c r="I111" i="1"/>
  <c r="I110" i="1"/>
  <c r="I109" i="1"/>
  <c r="I108" i="1"/>
  <c r="I107" i="1"/>
  <c r="I106" i="1"/>
  <c r="I105" i="1"/>
  <c r="I104" i="1"/>
  <c r="H104" i="1"/>
  <c r="I103" i="1"/>
  <c r="I102" i="1"/>
  <c r="I101" i="1"/>
  <c r="I100" i="1"/>
  <c r="I99" i="1"/>
  <c r="I98" i="1"/>
  <c r="I97" i="1"/>
  <c r="I96" i="1"/>
  <c r="I95" i="1"/>
  <c r="I94" i="1"/>
  <c r="I93" i="1"/>
  <c r="H92" i="1"/>
  <c r="I92" i="1" s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H75" i="1"/>
  <c r="H119" i="1" s="1"/>
  <c r="I119" i="1" s="1"/>
  <c r="I74" i="1"/>
  <c r="I73" i="1"/>
  <c r="H73" i="1"/>
  <c r="I72" i="1"/>
  <c r="H71" i="1"/>
  <c r="I71" i="1" s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H54" i="1"/>
  <c r="I54" i="1" s="1"/>
  <c r="I53" i="1"/>
  <c r="I52" i="1"/>
  <c r="I51" i="1"/>
  <c r="I50" i="1"/>
  <c r="I49" i="1"/>
  <c r="I48" i="1"/>
  <c r="H48" i="1"/>
  <c r="I47" i="1"/>
  <c r="I46" i="1"/>
  <c r="I45" i="1"/>
  <c r="I44" i="1"/>
  <c r="I43" i="1"/>
  <c r="I42" i="1"/>
  <c r="I41" i="1"/>
  <c r="H41" i="1"/>
  <c r="I40" i="1"/>
  <c r="I39" i="1"/>
  <c r="I38" i="1"/>
  <c r="I37" i="1"/>
  <c r="I36" i="1"/>
  <c r="I35" i="1"/>
  <c r="I34" i="1"/>
  <c r="H34" i="1"/>
  <c r="I33" i="1"/>
  <c r="H32" i="1"/>
  <c r="I32" i="1" s="1"/>
  <c r="I30" i="1"/>
  <c r="I29" i="1"/>
  <c r="I28" i="1"/>
  <c r="I27" i="1"/>
  <c r="I26" i="1"/>
  <c r="I25" i="1"/>
  <c r="H25" i="1"/>
  <c r="I24" i="1"/>
  <c r="H24" i="1"/>
  <c r="I23" i="1"/>
  <c r="H22" i="1"/>
  <c r="I22" i="1" s="1"/>
  <c r="H21" i="1"/>
  <c r="I21" i="1" s="1"/>
  <c r="I20" i="1"/>
  <c r="I19" i="1"/>
  <c r="H19" i="1"/>
  <c r="H116" i="1" s="1"/>
  <c r="I116" i="1" s="1"/>
  <c r="I18" i="1"/>
  <c r="I17" i="1"/>
  <c r="I16" i="1"/>
  <c r="H15" i="1"/>
  <c r="I15" i="1" s="1"/>
  <c r="I13" i="1"/>
  <c r="I12" i="1"/>
  <c r="H11" i="1"/>
  <c r="I11" i="1" s="1"/>
  <c r="I10" i="1"/>
  <c r="I9" i="1"/>
  <c r="I8" i="1"/>
  <c r="I7" i="1"/>
  <c r="H7" i="1"/>
  <c r="I5" i="1"/>
  <c r="I4" i="1"/>
  <c r="I3" i="1"/>
  <c r="H3" i="1"/>
  <c r="H122" i="1" s="1"/>
  <c r="I122" i="1" s="1"/>
  <c r="I75" i="1" l="1"/>
</calcChain>
</file>

<file path=xl/sharedStrings.xml><?xml version="1.0" encoding="utf-8"?>
<sst xmlns="http://schemas.openxmlformats.org/spreadsheetml/2006/main" count="649" uniqueCount="116">
  <si>
    <t>Приложение к плану финансово-хозяйственной деятельности по МБОУ  "СОШ № 28"</t>
  </si>
  <si>
    <t>Бюджет</t>
  </si>
  <si>
    <t>Ведомство</t>
  </si>
  <si>
    <t>Раздел</t>
  </si>
  <si>
    <t>Целевая статья</t>
  </si>
  <si>
    <t>вид расхода</t>
  </si>
  <si>
    <t>КОСГУ</t>
  </si>
  <si>
    <t>Детализация затрат</t>
  </si>
  <si>
    <t>Сумма на 2015  (тыс.руб)</t>
  </si>
  <si>
    <t>211-Заработная плата</t>
  </si>
  <si>
    <t>местный</t>
  </si>
  <si>
    <t>0702</t>
  </si>
  <si>
    <t>0621502</t>
  </si>
  <si>
    <t>611</t>
  </si>
  <si>
    <t>241</t>
  </si>
  <si>
    <t>Заработная плата</t>
  </si>
  <si>
    <t>областной</t>
  </si>
  <si>
    <t>906</t>
  </si>
  <si>
    <t>0624530</t>
  </si>
  <si>
    <t>612</t>
  </si>
  <si>
    <t>внебюджет</t>
  </si>
  <si>
    <t>0000000</t>
  </si>
  <si>
    <t>000</t>
  </si>
  <si>
    <t>212-Прочие выплаты</t>
  </si>
  <si>
    <t>Медосмотр вновь принятых сотрудников  3200 руб.*1чел.</t>
  </si>
  <si>
    <t>Пособие до 3-х лет  кол-во чел.*60руб*12мес.</t>
  </si>
  <si>
    <t>213-Начисление на выплаты по оплате труда</t>
  </si>
  <si>
    <t>Начисления на выплаты по оплате труда</t>
  </si>
  <si>
    <t>221-Услуги связи</t>
  </si>
  <si>
    <t>Связь абонентская (1 тел*220 руб*1,18 НДС*12мес)</t>
  </si>
  <si>
    <t xml:space="preserve">Связь поминутная (441 мин*0,46руб*12мес.*1,18НДС)  </t>
  </si>
  <si>
    <t xml:space="preserve">Сотовая связь  </t>
  </si>
  <si>
    <t>Радио 1 т.*75руб.*1,18НДС*12мес</t>
  </si>
  <si>
    <t>Интернет</t>
  </si>
  <si>
    <t>222-Транспортные услуги</t>
  </si>
  <si>
    <t xml:space="preserve">Проезд на семинары, в командировки, на курсы повышения квалификации г.Екатеринбург  (кол-во чел.*957,89 руб. *2 раза )  </t>
  </si>
  <si>
    <t>Подвоз детей к месту учебы</t>
  </si>
  <si>
    <t>223-Коммунальные услуги</t>
  </si>
  <si>
    <t>Теплоэнергия:    0,405 тыс.Гкал.*979,67 руб.с НДС=9565,50 т.р.</t>
  </si>
  <si>
    <t>ГВС - 0,204 тыс. тн*10,49 руб.с НДС</t>
  </si>
  <si>
    <t>Эл. Энергия 38,90 тыс.квт/ч*5,4262 руб. с НДС</t>
  </si>
  <si>
    <t>Водоснабжение 3,75 тыс.куб.м *13,06 руб.с НДС</t>
  </si>
  <si>
    <t>Водоотведение 0,491 тыс. куб.м.*9,91 руб.с НДС</t>
  </si>
  <si>
    <t xml:space="preserve">Вывоз ЖБО </t>
  </si>
  <si>
    <t>224-Аренда гаража</t>
  </si>
  <si>
    <t>Аренда гаража  МБОУ "СОШ №3"  9,67 тыс.руб.*12месяцев</t>
  </si>
  <si>
    <t>225-Работы, услуги по содержанию имущества</t>
  </si>
  <si>
    <r>
      <t>Дератизация против мышей S кв.м. *2 руб. (100м</t>
    </r>
    <r>
      <rPr>
        <vertAlign val="superscript"/>
        <sz val="9"/>
        <rFont val="Arial"/>
        <family val="2"/>
        <charset val="204"/>
      </rPr>
      <t xml:space="preserve">2 </t>
    </r>
    <r>
      <rPr>
        <sz val="9"/>
        <rFont val="Arial"/>
        <family val="2"/>
        <charset val="204"/>
      </rPr>
      <t>*200,6 руб.)</t>
    </r>
  </si>
  <si>
    <r>
      <t>Дезинсекция  против тараканов  S кв.м. *6,96руб. (100м</t>
    </r>
    <r>
      <rPr>
        <vertAlign val="superscript"/>
        <sz val="9"/>
        <rFont val="Arial"/>
        <family val="2"/>
        <charset val="204"/>
      </rPr>
      <t xml:space="preserve">2 </t>
    </r>
    <r>
      <rPr>
        <sz val="9"/>
        <rFont val="Arial"/>
        <family val="2"/>
        <charset val="204"/>
      </rPr>
      <t>*696,2 руб.)</t>
    </r>
  </si>
  <si>
    <r>
      <t>Обработка от мух S кв.м.*5,49руб.(100м</t>
    </r>
    <r>
      <rPr>
        <vertAlign val="superscript"/>
        <sz val="9"/>
        <rFont val="Arial"/>
        <family val="2"/>
        <charset val="204"/>
      </rPr>
      <t xml:space="preserve">2 </t>
    </r>
    <r>
      <rPr>
        <sz val="9"/>
        <rFont val="Arial"/>
        <family val="2"/>
        <charset val="204"/>
      </rPr>
      <t>*548,7руб.*S)</t>
    </r>
  </si>
  <si>
    <t xml:space="preserve">Вывоз мусора 137 руб.*V куб.м.    </t>
  </si>
  <si>
    <r>
      <t>Услуги по содержанию помещения-внештатный фонд 
( побелка, покраска  учр-я.) договор подряда        5,227 руб.* Sм</t>
    </r>
    <r>
      <rPr>
        <vertAlign val="superscript"/>
        <sz val="9"/>
        <rFont val="Arial"/>
        <family val="2"/>
        <charset val="204"/>
      </rPr>
      <t>2</t>
    </r>
  </si>
  <si>
    <t xml:space="preserve">Установка теплосчетчика   </t>
  </si>
  <si>
    <t>Текущий ремонт технологического оборудования   с заменой запчастей  предполог. 2,718 т.руб*1учр.*10 мес.</t>
  </si>
  <si>
    <t>Обслуживание теплосчетчиков  583руб.*12мес</t>
  </si>
  <si>
    <t>Обслуживание пожарной сигнализации  800руб.*12 м.</t>
  </si>
  <si>
    <t xml:space="preserve">Обслуживание пожарной сигнализации, элементов системы GSM                                       </t>
  </si>
  <si>
    <t xml:space="preserve">Капитальный ремонт внутренних помещений  </t>
  </si>
  <si>
    <t xml:space="preserve">Камерная обработка постельных принадлежностей </t>
  </si>
  <si>
    <t>Обслуживание внутридомового оборудования S*2,11руб.*12 мес.</t>
  </si>
  <si>
    <r>
      <t>Обслуживание инженерных сетей зданий единым подрядчиком                                    Sм</t>
    </r>
    <r>
      <rPr>
        <vertAlign val="superscript"/>
        <sz val="9"/>
        <rFont val="Arial"/>
        <family val="2"/>
        <charset val="204"/>
      </rPr>
      <t xml:space="preserve">2 </t>
    </r>
    <r>
      <rPr>
        <sz val="9"/>
        <rFont val="Arial"/>
        <family val="2"/>
        <charset val="204"/>
      </rPr>
      <t>*2 руб.*12 мес.</t>
    </r>
  </si>
  <si>
    <t xml:space="preserve"> </t>
  </si>
  <si>
    <t>Замена трансформаторов</t>
  </si>
  <si>
    <t>Испытание диэлектрических перчаток</t>
  </si>
  <si>
    <t>Обслуживание огнетушителей</t>
  </si>
  <si>
    <t>мест.иные цел.</t>
  </si>
  <si>
    <t>Поверка теплосчётчика</t>
  </si>
  <si>
    <t>Ремонт  компьютера, заправка картриджа</t>
  </si>
  <si>
    <t xml:space="preserve">226-Прочие работы, услуги </t>
  </si>
  <si>
    <t>СЭС производственный контроль  (единовр. платёж)</t>
  </si>
  <si>
    <t xml:space="preserve">Медосмотр декретированных работников кол-во чел.*(150руб.+500руб.+3282руб.)
</t>
  </si>
  <si>
    <t>Гигиеническое обучение сотрудников в Роспотребнадзоре                                                 (кол-во чел.*1062 руб.)</t>
  </si>
  <si>
    <t>паразитолог.обследование сотрудников  (кол-во чел.*227руб.*1,18 ндс )</t>
  </si>
  <si>
    <r>
      <t>Обработка против клеща  S тыс.м</t>
    </r>
    <r>
      <rPr>
        <vertAlign val="superscript"/>
        <sz val="9"/>
        <rFont val="Arial"/>
        <family val="2"/>
        <charset val="204"/>
      </rPr>
      <t xml:space="preserve">2 </t>
    </r>
    <r>
      <rPr>
        <sz val="9"/>
        <rFont val="Arial"/>
        <family val="2"/>
        <charset val="204"/>
      </rPr>
      <t>*0,6 т.руб.(1Га*5994,4 руб.)</t>
    </r>
  </si>
  <si>
    <t>Обслуживание тревожной кнопки 1тыс.руб.в квартал*4кв.* кол-во зданий.</t>
  </si>
  <si>
    <t>Услуги нотариуса, за изготовл. копий устава      900руб.*1 учр.</t>
  </si>
  <si>
    <t>Размещение отходов-Vкуб.м.*114,78 руб. за 1 куб.</t>
  </si>
  <si>
    <t xml:space="preserve">Предрейсовый медосмотр водителя автобуса </t>
  </si>
  <si>
    <t xml:space="preserve">Услуга по питанию                      </t>
  </si>
  <si>
    <t>Электронные дневники</t>
  </si>
  <si>
    <t>Аттестаты</t>
  </si>
  <si>
    <t>Программное  обеспечение</t>
  </si>
  <si>
    <t>0624540</t>
  </si>
  <si>
    <t>262-Пособия по социальной помощи населения</t>
  </si>
  <si>
    <t xml:space="preserve">Пособия по социальной помощи населения </t>
  </si>
  <si>
    <t>290-Прочие расходы</t>
  </si>
  <si>
    <t>Налог на имущество   т. руб. , госпошлина за регистрацию изменений и дополнений к уставу  1т.руб.</t>
  </si>
  <si>
    <t>310-Увеличение стоимости основных средств</t>
  </si>
  <si>
    <t>Копьютор в сборе</t>
  </si>
  <si>
    <t>Учебники</t>
  </si>
  <si>
    <t>340-Увеличение стоимости материальных запасов</t>
  </si>
  <si>
    <t xml:space="preserve">Медикаменты                </t>
  </si>
  <si>
    <t xml:space="preserve">моющие                      </t>
  </si>
  <si>
    <t xml:space="preserve">изготовление печати  </t>
  </si>
  <si>
    <t xml:space="preserve">хозтовары           </t>
  </si>
  <si>
    <t xml:space="preserve">мягкий инвентарь                   </t>
  </si>
  <si>
    <t xml:space="preserve">фильтры для питьевых фонтанчиков    </t>
  </si>
  <si>
    <t xml:space="preserve">посуда                                    </t>
  </si>
  <si>
    <t xml:space="preserve">приобретение песка         </t>
  </si>
  <si>
    <t>Бензин  429л*3мес.*33 руб.(летн.пер.), 489,06л*7мес.*33 руб.(зимн.пер.)                         ГСМ-30,556 т.руб.  (автобус  МБОУ "СОШ №3")</t>
  </si>
  <si>
    <t>Запчасти для автобуса:    колёса-7шт*18т.руб.=126т.руб., сцепление-35т.руб., стартёр-8т.руб., генератор-8т.руб.</t>
  </si>
  <si>
    <t xml:space="preserve">создание резерва финансовых средств ГО и ЧС   1 т. руб. </t>
  </si>
  <si>
    <t xml:space="preserve">строиматериалы     </t>
  </si>
  <si>
    <t>вакцина</t>
  </si>
  <si>
    <t>Бумага</t>
  </si>
  <si>
    <t>Канцтовары</t>
  </si>
  <si>
    <t>Картриджи</t>
  </si>
  <si>
    <t>Противогазы</t>
  </si>
  <si>
    <t xml:space="preserve">Местный </t>
  </si>
  <si>
    <t>Местн.(иные цели)</t>
  </si>
  <si>
    <t>Обл.з/пл</t>
  </si>
  <si>
    <t>Обл.уч.расх.</t>
  </si>
  <si>
    <t>Обл.питание</t>
  </si>
  <si>
    <t>Внебюджет</t>
  </si>
  <si>
    <t>Всего :</t>
  </si>
  <si>
    <t>Экономист                                                  Н.Н.Роот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</si>
</sst>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8"/>
      <name val="Arial"/>
      <family val="2"/>
      <charset val="204"/>
    </font>
    <font>
      <vertAlign val="superscript"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/>
    <xf numFmtId="49" fontId="0" fillId="0" borderId="2" xfId="0" applyNumberFormat="1" applyBorder="1" applyAlignment="1">
      <alignment horizontal="center"/>
    </xf>
    <xf numFmtId="0" fontId="5" fillId="3" borderId="5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2" fillId="0" borderId="2" xfId="0" applyFont="1" applyBorder="1"/>
    <xf numFmtId="49" fontId="2" fillId="2" borderId="2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2" fillId="2" borderId="7" xfId="0" applyNumberFormat="1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 wrapText="1"/>
    </xf>
    <xf numFmtId="164" fontId="1" fillId="0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/>
    <xf numFmtId="49" fontId="2" fillId="2" borderId="6" xfId="0" applyNumberFormat="1" applyFont="1" applyFill="1" applyBorder="1" applyAlignment="1"/>
    <xf numFmtId="49" fontId="2" fillId="2" borderId="7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2" fontId="2" fillId="2" borderId="2" xfId="0" applyNumberFormat="1" applyFont="1" applyFill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4" fillId="0" borderId="3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/>
    <xf numFmtId="2" fontId="0" fillId="0" borderId="2" xfId="0" applyNumberFormat="1" applyBorder="1"/>
    <xf numFmtId="0" fontId="0" fillId="0" borderId="0" xfId="0" applyAlignment="1">
      <alignment horizontal="left"/>
    </xf>
    <xf numFmtId="0" fontId="4" fillId="0" borderId="9" xfId="0" applyFont="1" applyFill="1" applyBorder="1" applyAlignment="1">
      <alignment horizontal="left" vertical="center" wrapText="1"/>
    </xf>
    <xf numFmtId="2" fontId="1" fillId="0" borderId="8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center" wrapText="1"/>
    </xf>
    <xf numFmtId="164" fontId="1" fillId="0" borderId="8" xfId="0" applyNumberFormat="1" applyFont="1" applyFill="1" applyBorder="1" applyAlignment="1">
      <alignment horizontal="center"/>
    </xf>
    <xf numFmtId="0" fontId="0" fillId="0" borderId="0" xfId="0" applyFill="1"/>
    <xf numFmtId="0" fontId="8" fillId="0" borderId="10" xfId="0" applyFont="1" applyFill="1" applyBorder="1" applyAlignment="1">
      <alignment horizontal="left" vertical="center" wrapText="1"/>
    </xf>
    <xf numFmtId="164" fontId="2" fillId="0" borderId="8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4" fillId="0" borderId="7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right"/>
    </xf>
    <xf numFmtId="0" fontId="8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/>
    </xf>
    <xf numFmtId="2" fontId="0" fillId="0" borderId="0" xfId="0" applyNumberFormat="1"/>
    <xf numFmtId="0" fontId="0" fillId="0" borderId="0" xfId="0" applyBorder="1" applyAlignment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28"/>
  <sheetViews>
    <sheetView tabSelected="1" workbookViewId="0">
      <selection activeCell="L116" sqref="L116"/>
    </sheetView>
  </sheetViews>
  <sheetFormatPr defaultRowHeight="12.75" x14ac:dyDescent="0.2"/>
  <cols>
    <col min="1" max="1" width="13.28515625" customWidth="1"/>
    <col min="2" max="2" width="6.7109375" customWidth="1"/>
    <col min="3" max="3" width="6.140625" customWidth="1"/>
    <col min="4" max="4" width="8.7109375" customWidth="1"/>
    <col min="5" max="6" width="7.85546875" customWidth="1"/>
    <col min="7" max="7" width="65.28515625" customWidth="1"/>
    <col min="8" max="8" width="12.5703125" hidden="1" customWidth="1"/>
    <col min="9" max="10" width="9.5703125" bestFit="1" customWidth="1"/>
  </cols>
  <sheetData>
    <row r="1" spans="1:9" ht="25.5" customHeight="1" x14ac:dyDescent="0.2">
      <c r="B1" s="1" t="s">
        <v>0</v>
      </c>
      <c r="C1" s="1"/>
      <c r="D1" s="1"/>
      <c r="E1" s="1"/>
      <c r="F1" s="1"/>
      <c r="G1" s="1"/>
      <c r="H1" s="1"/>
    </row>
    <row r="2" spans="1:9" ht="40.5" customHeight="1" x14ac:dyDescent="0.2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6" t="s">
        <v>8</v>
      </c>
      <c r="I2" s="7" t="s">
        <v>8</v>
      </c>
    </row>
    <row r="3" spans="1:9" ht="15.75" customHeight="1" x14ac:dyDescent="0.2">
      <c r="A3" s="8" t="s">
        <v>9</v>
      </c>
      <c r="B3" s="9"/>
      <c r="C3" s="9"/>
      <c r="D3" s="9"/>
      <c r="E3" s="9"/>
      <c r="F3" s="9"/>
      <c r="G3" s="10"/>
      <c r="H3" s="11">
        <f>H4+H5</f>
        <v>5090</v>
      </c>
      <c r="I3" s="12">
        <f>H3*1000</f>
        <v>5090000</v>
      </c>
    </row>
    <row r="4" spans="1:9" ht="12.75" customHeight="1" x14ac:dyDescent="0.2">
      <c r="A4" s="2" t="s">
        <v>10</v>
      </c>
      <c r="B4" s="13">
        <v>906</v>
      </c>
      <c r="C4" s="13" t="s">
        <v>11</v>
      </c>
      <c r="D4" s="13" t="s">
        <v>12</v>
      </c>
      <c r="E4" s="13" t="s">
        <v>13</v>
      </c>
      <c r="F4" s="13" t="s">
        <v>14</v>
      </c>
      <c r="G4" s="14" t="s">
        <v>15</v>
      </c>
      <c r="H4" s="15">
        <v>1434</v>
      </c>
      <c r="I4" s="2">
        <f t="shared" ref="I4:I73" si="0">H4*1000</f>
        <v>1434000</v>
      </c>
    </row>
    <row r="5" spans="1:9" ht="12.75" customHeight="1" x14ac:dyDescent="0.2">
      <c r="A5" s="2" t="s">
        <v>16</v>
      </c>
      <c r="B5" s="13" t="s">
        <v>17</v>
      </c>
      <c r="C5" s="13" t="s">
        <v>11</v>
      </c>
      <c r="D5" s="16" t="s">
        <v>18</v>
      </c>
      <c r="E5" s="13" t="s">
        <v>19</v>
      </c>
      <c r="F5" s="13" t="s">
        <v>14</v>
      </c>
      <c r="G5" s="14" t="s">
        <v>15</v>
      </c>
      <c r="H5" s="17">
        <v>3656</v>
      </c>
      <c r="I5" s="18">
        <f t="shared" si="0"/>
        <v>3656000</v>
      </c>
    </row>
    <row r="6" spans="1:9" ht="12.75" hidden="1" customHeight="1" x14ac:dyDescent="0.2">
      <c r="A6" s="2" t="s">
        <v>20</v>
      </c>
      <c r="B6" s="19">
        <v>906</v>
      </c>
      <c r="C6" s="19" t="s">
        <v>11</v>
      </c>
      <c r="D6" s="19" t="s">
        <v>21</v>
      </c>
      <c r="E6" s="19" t="s">
        <v>22</v>
      </c>
      <c r="F6" s="19" t="s">
        <v>22</v>
      </c>
      <c r="G6" s="20"/>
      <c r="H6" s="17"/>
      <c r="I6" s="18"/>
    </row>
    <row r="7" spans="1:9" ht="12.75" customHeight="1" x14ac:dyDescent="0.2">
      <c r="A7" s="21" t="s">
        <v>23</v>
      </c>
      <c r="B7" s="22"/>
      <c r="C7" s="22"/>
      <c r="D7" s="22"/>
      <c r="E7" s="22"/>
      <c r="F7" s="22"/>
      <c r="G7" s="23"/>
      <c r="H7" s="24">
        <f>H8+H9+H10</f>
        <v>6</v>
      </c>
      <c r="I7" s="12">
        <f t="shared" si="0"/>
        <v>6000</v>
      </c>
    </row>
    <row r="8" spans="1:9" ht="12.75" customHeight="1" x14ac:dyDescent="0.2">
      <c r="A8" s="2" t="s">
        <v>10</v>
      </c>
      <c r="B8" s="13">
        <v>906</v>
      </c>
      <c r="C8" s="13" t="s">
        <v>11</v>
      </c>
      <c r="D8" s="13" t="s">
        <v>12</v>
      </c>
      <c r="E8" s="13" t="s">
        <v>13</v>
      </c>
      <c r="F8" s="13" t="s">
        <v>14</v>
      </c>
      <c r="G8" s="25" t="s">
        <v>24</v>
      </c>
      <c r="H8" s="15">
        <v>3</v>
      </c>
      <c r="I8" s="2">
        <f t="shared" si="0"/>
        <v>3000</v>
      </c>
    </row>
    <row r="9" spans="1:9" ht="12.75" hidden="1" customHeight="1" x14ac:dyDescent="0.2">
      <c r="A9" s="2" t="s">
        <v>10</v>
      </c>
      <c r="B9" s="13">
        <v>906</v>
      </c>
      <c r="C9" s="13" t="s">
        <v>11</v>
      </c>
      <c r="D9" s="13" t="s">
        <v>12</v>
      </c>
      <c r="E9" s="13" t="s">
        <v>13</v>
      </c>
      <c r="F9" s="13" t="s">
        <v>14</v>
      </c>
      <c r="G9" s="25" t="s">
        <v>25</v>
      </c>
      <c r="H9" s="15"/>
      <c r="I9" s="2">
        <f t="shared" si="0"/>
        <v>0</v>
      </c>
    </row>
    <row r="10" spans="1:9" ht="12.75" customHeight="1" x14ac:dyDescent="0.2">
      <c r="A10" s="2" t="s">
        <v>16</v>
      </c>
      <c r="B10" s="13">
        <v>906</v>
      </c>
      <c r="C10" s="13" t="s">
        <v>11</v>
      </c>
      <c r="D10" s="16" t="s">
        <v>18</v>
      </c>
      <c r="E10" s="13" t="s">
        <v>19</v>
      </c>
      <c r="F10" s="13" t="s">
        <v>14</v>
      </c>
      <c r="G10" s="25" t="s">
        <v>25</v>
      </c>
      <c r="H10" s="26">
        <v>3</v>
      </c>
      <c r="I10" s="18">
        <f t="shared" si="0"/>
        <v>3000</v>
      </c>
    </row>
    <row r="11" spans="1:9" ht="12.75" customHeight="1" x14ac:dyDescent="0.2">
      <c r="A11" s="27" t="s">
        <v>26</v>
      </c>
      <c r="B11" s="28"/>
      <c r="C11" s="28"/>
      <c r="D11" s="28"/>
      <c r="E11" s="28"/>
      <c r="F11" s="28"/>
      <c r="G11" s="29"/>
      <c r="H11" s="30">
        <f>H12+H13</f>
        <v>1537</v>
      </c>
      <c r="I11" s="12">
        <f t="shared" si="0"/>
        <v>1537000</v>
      </c>
    </row>
    <row r="12" spans="1:9" ht="12.75" customHeight="1" x14ac:dyDescent="0.2">
      <c r="A12" s="2" t="s">
        <v>10</v>
      </c>
      <c r="B12" s="13">
        <v>906</v>
      </c>
      <c r="C12" s="13" t="s">
        <v>11</v>
      </c>
      <c r="D12" s="13" t="s">
        <v>12</v>
      </c>
      <c r="E12" s="13" t="s">
        <v>13</v>
      </c>
      <c r="F12" s="13" t="s">
        <v>14</v>
      </c>
      <c r="G12" s="31" t="s">
        <v>27</v>
      </c>
      <c r="H12" s="32">
        <v>433</v>
      </c>
      <c r="I12" s="2">
        <f t="shared" si="0"/>
        <v>433000</v>
      </c>
    </row>
    <row r="13" spans="1:9" ht="12.75" customHeight="1" x14ac:dyDescent="0.2">
      <c r="A13" s="2" t="s">
        <v>16</v>
      </c>
      <c r="B13" s="33">
        <v>906</v>
      </c>
      <c r="C13" s="33" t="s">
        <v>11</v>
      </c>
      <c r="D13" s="16" t="s">
        <v>18</v>
      </c>
      <c r="E13" s="33" t="s">
        <v>19</v>
      </c>
      <c r="F13" s="33" t="s">
        <v>14</v>
      </c>
      <c r="G13" s="31" t="s">
        <v>27</v>
      </c>
      <c r="H13" s="34">
        <v>1104</v>
      </c>
      <c r="I13" s="2">
        <f t="shared" si="0"/>
        <v>1104000</v>
      </c>
    </row>
    <row r="14" spans="1:9" ht="12.75" hidden="1" customHeight="1" x14ac:dyDescent="0.2">
      <c r="A14" s="2" t="s">
        <v>20</v>
      </c>
      <c r="B14" s="19">
        <v>906</v>
      </c>
      <c r="C14" s="19" t="s">
        <v>11</v>
      </c>
      <c r="D14" s="19" t="s">
        <v>21</v>
      </c>
      <c r="E14" s="19" t="s">
        <v>22</v>
      </c>
      <c r="F14" s="19" t="s">
        <v>22</v>
      </c>
      <c r="G14" s="35"/>
      <c r="H14" s="34"/>
      <c r="I14" s="2"/>
    </row>
    <row r="15" spans="1:9" ht="12.75" customHeight="1" x14ac:dyDescent="0.2">
      <c r="A15" s="21" t="s">
        <v>28</v>
      </c>
      <c r="B15" s="22"/>
      <c r="C15" s="22"/>
      <c r="D15" s="22"/>
      <c r="E15" s="22"/>
      <c r="F15" s="22"/>
      <c r="G15" s="23"/>
      <c r="H15" s="36">
        <f>H16+H17+H18+H19+H20</f>
        <v>38</v>
      </c>
      <c r="I15" s="12">
        <f t="shared" si="0"/>
        <v>38000</v>
      </c>
    </row>
    <row r="16" spans="1:9" ht="12.75" customHeight="1" x14ac:dyDescent="0.2">
      <c r="A16" s="2" t="s">
        <v>10</v>
      </c>
      <c r="B16" s="37">
        <v>906</v>
      </c>
      <c r="C16" s="37" t="s">
        <v>11</v>
      </c>
      <c r="D16" s="37" t="s">
        <v>12</v>
      </c>
      <c r="E16" s="37" t="s">
        <v>13</v>
      </c>
      <c r="F16" s="37" t="s">
        <v>14</v>
      </c>
      <c r="G16" s="38" t="s">
        <v>29</v>
      </c>
      <c r="H16" s="39">
        <v>3.12</v>
      </c>
      <c r="I16" s="2">
        <f t="shared" si="0"/>
        <v>3120</v>
      </c>
    </row>
    <row r="17" spans="1:12" ht="12.75" customHeight="1" x14ac:dyDescent="0.2">
      <c r="A17" s="2" t="s">
        <v>10</v>
      </c>
      <c r="B17" s="13">
        <v>906</v>
      </c>
      <c r="C17" s="13" t="s">
        <v>11</v>
      </c>
      <c r="D17" s="13" t="s">
        <v>12</v>
      </c>
      <c r="E17" s="13" t="s">
        <v>13</v>
      </c>
      <c r="F17" s="13" t="s">
        <v>14</v>
      </c>
      <c r="G17" s="40" t="s">
        <v>30</v>
      </c>
      <c r="H17" s="41">
        <v>2.82</v>
      </c>
      <c r="I17" s="2">
        <f t="shared" si="0"/>
        <v>2820</v>
      </c>
    </row>
    <row r="18" spans="1:12" ht="15.75" hidden="1" customHeight="1" x14ac:dyDescent="0.2">
      <c r="A18" s="2" t="s">
        <v>10</v>
      </c>
      <c r="B18" s="13">
        <v>906</v>
      </c>
      <c r="C18" s="13" t="s">
        <v>11</v>
      </c>
      <c r="D18" s="13" t="s">
        <v>12</v>
      </c>
      <c r="E18" s="37" t="s">
        <v>13</v>
      </c>
      <c r="F18" s="13" t="s">
        <v>14</v>
      </c>
      <c r="G18" s="40" t="s">
        <v>31</v>
      </c>
      <c r="H18" s="41"/>
      <c r="I18" s="2">
        <f t="shared" si="0"/>
        <v>0</v>
      </c>
    </row>
    <row r="19" spans="1:12" ht="12.75" customHeight="1" x14ac:dyDescent="0.2">
      <c r="A19" s="2" t="s">
        <v>10</v>
      </c>
      <c r="B19" s="13">
        <v>906</v>
      </c>
      <c r="C19" s="13" t="s">
        <v>11</v>
      </c>
      <c r="D19" s="13" t="s">
        <v>12</v>
      </c>
      <c r="E19" s="13" t="s">
        <v>13</v>
      </c>
      <c r="F19" s="13" t="s">
        <v>14</v>
      </c>
      <c r="G19" s="40" t="s">
        <v>32</v>
      </c>
      <c r="H19" s="41">
        <f>1.06-1</f>
        <v>6.0000000000000053E-2</v>
      </c>
      <c r="I19" s="2">
        <f t="shared" si="0"/>
        <v>60.000000000000057</v>
      </c>
    </row>
    <row r="20" spans="1:12" ht="12.75" customHeight="1" x14ac:dyDescent="0.2">
      <c r="A20" s="2" t="s">
        <v>16</v>
      </c>
      <c r="B20" s="13">
        <v>906</v>
      </c>
      <c r="C20" s="13" t="s">
        <v>11</v>
      </c>
      <c r="D20" s="16" t="s">
        <v>18</v>
      </c>
      <c r="E20" s="13" t="s">
        <v>19</v>
      </c>
      <c r="F20" s="13" t="s">
        <v>14</v>
      </c>
      <c r="G20" s="40" t="s">
        <v>33</v>
      </c>
      <c r="H20" s="41">
        <v>32</v>
      </c>
      <c r="I20" s="18">
        <f t="shared" si="0"/>
        <v>32000</v>
      </c>
    </row>
    <row r="21" spans="1:12" ht="12.75" hidden="1" customHeight="1" x14ac:dyDescent="0.2">
      <c r="A21" s="21" t="s">
        <v>34</v>
      </c>
      <c r="B21" s="22"/>
      <c r="C21" s="22"/>
      <c r="D21" s="22"/>
      <c r="E21" s="22"/>
      <c r="F21" s="22"/>
      <c r="G21" s="23"/>
      <c r="H21" s="36">
        <f>H22+H23</f>
        <v>0</v>
      </c>
      <c r="I21" s="12">
        <f t="shared" si="0"/>
        <v>0</v>
      </c>
    </row>
    <row r="22" spans="1:12" ht="24.75" hidden="1" customHeight="1" x14ac:dyDescent="0.2">
      <c r="A22" s="2" t="s">
        <v>10</v>
      </c>
      <c r="B22" s="42">
        <v>906</v>
      </c>
      <c r="C22" s="42" t="s">
        <v>11</v>
      </c>
      <c r="D22" s="42" t="s">
        <v>12</v>
      </c>
      <c r="E22" s="42" t="s">
        <v>13</v>
      </c>
      <c r="F22" s="42" t="s">
        <v>14</v>
      </c>
      <c r="G22" s="38" t="s">
        <v>35</v>
      </c>
      <c r="H22" s="26">
        <f>2-2</f>
        <v>0</v>
      </c>
      <c r="I22" s="2">
        <f t="shared" si="0"/>
        <v>0</v>
      </c>
    </row>
    <row r="23" spans="1:12" ht="14.25" hidden="1" customHeight="1" x14ac:dyDescent="0.2">
      <c r="A23" s="2" t="s">
        <v>10</v>
      </c>
      <c r="B23" s="43">
        <v>906</v>
      </c>
      <c r="C23" s="43" t="s">
        <v>11</v>
      </c>
      <c r="D23" s="43" t="s">
        <v>12</v>
      </c>
      <c r="E23" s="43" t="s">
        <v>13</v>
      </c>
      <c r="F23" s="43" t="s">
        <v>14</v>
      </c>
      <c r="G23" s="44" t="s">
        <v>36</v>
      </c>
      <c r="H23" s="41"/>
      <c r="I23" s="2">
        <f t="shared" si="0"/>
        <v>0</v>
      </c>
    </row>
    <row r="24" spans="1:12" ht="12.75" customHeight="1" x14ac:dyDescent="0.2">
      <c r="A24" s="21" t="s">
        <v>37</v>
      </c>
      <c r="B24" s="22"/>
      <c r="C24" s="22"/>
      <c r="D24" s="22"/>
      <c r="E24" s="22"/>
      <c r="F24" s="22"/>
      <c r="G24" s="23"/>
      <c r="H24" s="36">
        <f>H25+H26+H27+H28+H29+H30</f>
        <v>829.52449000000001</v>
      </c>
      <c r="I24" s="45">
        <f t="shared" si="0"/>
        <v>829524.49</v>
      </c>
    </row>
    <row r="25" spans="1:12" ht="17.25" customHeight="1" x14ac:dyDescent="0.2">
      <c r="A25" s="2" t="s">
        <v>10</v>
      </c>
      <c r="B25" s="43">
        <v>906</v>
      </c>
      <c r="C25" s="43" t="s">
        <v>11</v>
      </c>
      <c r="D25" s="43" t="s">
        <v>12</v>
      </c>
      <c r="E25" s="43" t="s">
        <v>13</v>
      </c>
      <c r="F25" s="43" t="s">
        <v>14</v>
      </c>
      <c r="G25" s="40" t="s">
        <v>38</v>
      </c>
      <c r="H25" s="41">
        <f>603.98+3.52449</f>
        <v>607.50449000000003</v>
      </c>
      <c r="I25" s="46">
        <f t="shared" si="0"/>
        <v>607504.49</v>
      </c>
    </row>
    <row r="26" spans="1:12" ht="12.75" customHeight="1" x14ac:dyDescent="0.2">
      <c r="A26" s="2" t="s">
        <v>10</v>
      </c>
      <c r="B26" s="13">
        <v>906</v>
      </c>
      <c r="C26" s="13" t="s">
        <v>11</v>
      </c>
      <c r="D26" s="13" t="s">
        <v>12</v>
      </c>
      <c r="E26" s="13" t="s">
        <v>13</v>
      </c>
      <c r="F26" s="13" t="s">
        <v>14</v>
      </c>
      <c r="G26" s="40" t="s">
        <v>39</v>
      </c>
      <c r="H26" s="41">
        <v>2.14</v>
      </c>
      <c r="I26" s="2">
        <f t="shared" si="0"/>
        <v>2140</v>
      </c>
    </row>
    <row r="27" spans="1:12" ht="12.75" customHeight="1" x14ac:dyDescent="0.2">
      <c r="A27" s="2" t="s">
        <v>10</v>
      </c>
      <c r="B27" s="13">
        <v>906</v>
      </c>
      <c r="C27" s="13" t="s">
        <v>11</v>
      </c>
      <c r="D27" s="13" t="s">
        <v>12</v>
      </c>
      <c r="E27" s="43" t="s">
        <v>13</v>
      </c>
      <c r="F27" s="13" t="s">
        <v>14</v>
      </c>
      <c r="G27" s="40" t="s">
        <v>40</v>
      </c>
      <c r="H27" s="41">
        <v>211.08</v>
      </c>
      <c r="I27" s="2">
        <f t="shared" si="0"/>
        <v>211080</v>
      </c>
      <c r="L27" s="47"/>
    </row>
    <row r="28" spans="1:12" ht="12.75" customHeight="1" x14ac:dyDescent="0.2">
      <c r="A28" s="2" t="s">
        <v>10</v>
      </c>
      <c r="B28" s="13">
        <v>906</v>
      </c>
      <c r="C28" s="13" t="s">
        <v>11</v>
      </c>
      <c r="D28" s="13" t="s">
        <v>12</v>
      </c>
      <c r="E28" s="13" t="s">
        <v>13</v>
      </c>
      <c r="F28" s="13" t="s">
        <v>14</v>
      </c>
      <c r="G28" s="40" t="s">
        <v>41</v>
      </c>
      <c r="H28" s="41">
        <v>3.75</v>
      </c>
      <c r="I28" s="2">
        <f t="shared" si="0"/>
        <v>3750</v>
      </c>
    </row>
    <row r="29" spans="1:12" ht="12.75" customHeight="1" x14ac:dyDescent="0.2">
      <c r="A29" s="2" t="s">
        <v>10</v>
      </c>
      <c r="B29" s="13">
        <v>906</v>
      </c>
      <c r="C29" s="13" t="s">
        <v>11</v>
      </c>
      <c r="D29" s="13" t="s">
        <v>12</v>
      </c>
      <c r="E29" s="43" t="s">
        <v>13</v>
      </c>
      <c r="F29" s="13" t="s">
        <v>14</v>
      </c>
      <c r="G29" s="40" t="s">
        <v>42</v>
      </c>
      <c r="H29" s="41">
        <v>5.05</v>
      </c>
      <c r="I29" s="2">
        <f t="shared" si="0"/>
        <v>5050</v>
      </c>
    </row>
    <row r="30" spans="1:12" ht="12.75" customHeight="1" x14ac:dyDescent="0.2">
      <c r="A30" s="2" t="s">
        <v>10</v>
      </c>
      <c r="B30" s="33">
        <v>906</v>
      </c>
      <c r="C30" s="33" t="s">
        <v>11</v>
      </c>
      <c r="D30" s="33" t="s">
        <v>12</v>
      </c>
      <c r="E30" s="13" t="s">
        <v>13</v>
      </c>
      <c r="F30" s="33" t="s">
        <v>14</v>
      </c>
      <c r="G30" s="48" t="s">
        <v>43</v>
      </c>
      <c r="H30" s="49"/>
      <c r="I30" s="2">
        <f t="shared" si="0"/>
        <v>0</v>
      </c>
    </row>
    <row r="31" spans="1:12" ht="12.75" customHeight="1" x14ac:dyDescent="0.2">
      <c r="A31" s="2" t="s">
        <v>20</v>
      </c>
      <c r="B31" s="19">
        <v>906</v>
      </c>
      <c r="C31" s="19" t="s">
        <v>11</v>
      </c>
      <c r="D31" s="19" t="s">
        <v>21</v>
      </c>
      <c r="E31" s="19" t="s">
        <v>22</v>
      </c>
      <c r="F31" s="19" t="s">
        <v>22</v>
      </c>
      <c r="G31" s="50"/>
      <c r="H31" s="49"/>
      <c r="I31" s="2"/>
    </row>
    <row r="32" spans="1:12" ht="12.75" hidden="1" customHeight="1" x14ac:dyDescent="0.2">
      <c r="A32" s="21" t="s">
        <v>44</v>
      </c>
      <c r="B32" s="22"/>
      <c r="C32" s="22"/>
      <c r="D32" s="22"/>
      <c r="E32" s="22"/>
      <c r="F32" s="22"/>
      <c r="G32" s="23"/>
      <c r="H32" s="36">
        <f>H33</f>
        <v>0</v>
      </c>
      <c r="I32" s="12">
        <f t="shared" si="0"/>
        <v>0</v>
      </c>
    </row>
    <row r="33" spans="1:14" ht="12.75" hidden="1" customHeight="1" x14ac:dyDescent="0.2">
      <c r="A33" s="2" t="s">
        <v>10</v>
      </c>
      <c r="B33" s="37">
        <v>906</v>
      </c>
      <c r="C33" s="37" t="s">
        <v>11</v>
      </c>
      <c r="D33" s="37" t="s">
        <v>12</v>
      </c>
      <c r="E33" s="37" t="s">
        <v>13</v>
      </c>
      <c r="F33" s="37" t="s">
        <v>14</v>
      </c>
      <c r="G33" s="51" t="s">
        <v>45</v>
      </c>
      <c r="H33" s="52"/>
      <c r="I33" s="2">
        <f t="shared" si="0"/>
        <v>0</v>
      </c>
    </row>
    <row r="34" spans="1:14" ht="12.75" customHeight="1" x14ac:dyDescent="0.2">
      <c r="A34" s="21" t="s">
        <v>46</v>
      </c>
      <c r="B34" s="22"/>
      <c r="C34" s="22"/>
      <c r="D34" s="22"/>
      <c r="E34" s="22"/>
      <c r="F34" s="22"/>
      <c r="G34" s="23"/>
      <c r="H34" s="53">
        <f>SUM(H35:H53)</f>
        <v>181.97</v>
      </c>
      <c r="I34" s="12">
        <f t="shared" si="0"/>
        <v>181970</v>
      </c>
    </row>
    <row r="35" spans="1:14" ht="12.75" customHeight="1" x14ac:dyDescent="0.2">
      <c r="A35" s="2" t="s">
        <v>10</v>
      </c>
      <c r="B35" s="13">
        <v>906</v>
      </c>
      <c r="C35" s="13" t="s">
        <v>11</v>
      </c>
      <c r="D35" s="13" t="s">
        <v>12</v>
      </c>
      <c r="E35" s="13" t="s">
        <v>13</v>
      </c>
      <c r="F35" s="13" t="s">
        <v>14</v>
      </c>
      <c r="G35" s="44" t="s">
        <v>47</v>
      </c>
      <c r="H35" s="54">
        <v>2</v>
      </c>
      <c r="I35" s="2">
        <f t="shared" si="0"/>
        <v>2000</v>
      </c>
    </row>
    <row r="36" spans="1:14" ht="21.75" customHeight="1" x14ac:dyDescent="0.2">
      <c r="A36" s="2" t="s">
        <v>10</v>
      </c>
      <c r="B36" s="13">
        <v>906</v>
      </c>
      <c r="C36" s="13" t="s">
        <v>11</v>
      </c>
      <c r="D36" s="13" t="s">
        <v>12</v>
      </c>
      <c r="E36" s="13" t="s">
        <v>13</v>
      </c>
      <c r="F36" s="13" t="s">
        <v>14</v>
      </c>
      <c r="G36" s="44" t="s">
        <v>48</v>
      </c>
      <c r="H36" s="54">
        <v>6.96</v>
      </c>
      <c r="I36" s="2">
        <f t="shared" si="0"/>
        <v>6960</v>
      </c>
    </row>
    <row r="37" spans="1:14" ht="12.75" customHeight="1" x14ac:dyDescent="0.2">
      <c r="A37" s="2" t="s">
        <v>10</v>
      </c>
      <c r="B37" s="13">
        <v>906</v>
      </c>
      <c r="C37" s="13" t="s">
        <v>11</v>
      </c>
      <c r="D37" s="13" t="s">
        <v>12</v>
      </c>
      <c r="E37" s="13" t="s">
        <v>13</v>
      </c>
      <c r="F37" s="13" t="s">
        <v>14</v>
      </c>
      <c r="G37" s="44" t="s">
        <v>49</v>
      </c>
      <c r="H37" s="54">
        <v>0.55000000000000004</v>
      </c>
      <c r="I37" s="2">
        <f t="shared" si="0"/>
        <v>550</v>
      </c>
    </row>
    <row r="38" spans="1:14" ht="12.75" customHeight="1" x14ac:dyDescent="0.2">
      <c r="A38" s="2" t="s">
        <v>10</v>
      </c>
      <c r="B38" s="13">
        <v>906</v>
      </c>
      <c r="C38" s="13" t="s">
        <v>11</v>
      </c>
      <c r="D38" s="13" t="s">
        <v>12</v>
      </c>
      <c r="E38" s="13" t="s">
        <v>13</v>
      </c>
      <c r="F38" s="13" t="s">
        <v>14</v>
      </c>
      <c r="G38" s="44" t="s">
        <v>50</v>
      </c>
      <c r="H38" s="54">
        <v>16.03</v>
      </c>
      <c r="I38" s="2">
        <f t="shared" si="0"/>
        <v>16030.000000000002</v>
      </c>
    </row>
    <row r="39" spans="1:14" ht="27.75" customHeight="1" x14ac:dyDescent="0.2">
      <c r="A39" s="2" t="s">
        <v>10</v>
      </c>
      <c r="B39" s="13">
        <v>906</v>
      </c>
      <c r="C39" s="13" t="s">
        <v>11</v>
      </c>
      <c r="D39" s="13" t="s">
        <v>12</v>
      </c>
      <c r="E39" s="13" t="s">
        <v>13</v>
      </c>
      <c r="F39" s="13" t="s">
        <v>14</v>
      </c>
      <c r="G39" s="44" t="s">
        <v>51</v>
      </c>
      <c r="H39" s="54">
        <v>14.38</v>
      </c>
      <c r="I39" s="2">
        <f t="shared" si="0"/>
        <v>14380</v>
      </c>
    </row>
    <row r="40" spans="1:14" hidden="1" x14ac:dyDescent="0.2">
      <c r="A40" s="2" t="s">
        <v>10</v>
      </c>
      <c r="B40" s="13">
        <v>906</v>
      </c>
      <c r="C40" s="13" t="s">
        <v>11</v>
      </c>
      <c r="D40" s="13" t="s">
        <v>12</v>
      </c>
      <c r="E40" s="13" t="s">
        <v>13</v>
      </c>
      <c r="F40" s="13" t="s">
        <v>14</v>
      </c>
      <c r="G40" s="44" t="s">
        <v>52</v>
      </c>
      <c r="H40" s="54"/>
      <c r="I40" s="2">
        <f t="shared" si="0"/>
        <v>0</v>
      </c>
    </row>
    <row r="41" spans="1:14" ht="26.25" customHeight="1" x14ac:dyDescent="0.2">
      <c r="A41" s="2" t="s">
        <v>10</v>
      </c>
      <c r="B41" s="13">
        <v>906</v>
      </c>
      <c r="C41" s="13" t="s">
        <v>11</v>
      </c>
      <c r="D41" s="13" t="s">
        <v>12</v>
      </c>
      <c r="E41" s="13" t="s">
        <v>13</v>
      </c>
      <c r="F41" s="13" t="s">
        <v>14</v>
      </c>
      <c r="G41" s="44" t="s">
        <v>53</v>
      </c>
      <c r="H41" s="41">
        <f>32.48-6.4</f>
        <v>26.08</v>
      </c>
      <c r="I41" s="2">
        <f t="shared" si="0"/>
        <v>26080</v>
      </c>
    </row>
    <row r="42" spans="1:14" x14ac:dyDescent="0.2">
      <c r="A42" s="2" t="s">
        <v>10</v>
      </c>
      <c r="B42" s="13">
        <v>906</v>
      </c>
      <c r="C42" s="13" t="s">
        <v>11</v>
      </c>
      <c r="D42" s="13" t="s">
        <v>12</v>
      </c>
      <c r="E42" s="13" t="s">
        <v>13</v>
      </c>
      <c r="F42" s="13" t="s">
        <v>14</v>
      </c>
      <c r="G42" s="44" t="s">
        <v>54</v>
      </c>
      <c r="H42" s="41">
        <v>7</v>
      </c>
      <c r="I42" s="2">
        <f t="shared" si="0"/>
        <v>7000</v>
      </c>
    </row>
    <row r="43" spans="1:14" x14ac:dyDescent="0.2">
      <c r="A43" s="2" t="s">
        <v>10</v>
      </c>
      <c r="B43" s="13">
        <v>906</v>
      </c>
      <c r="C43" s="13" t="s">
        <v>11</v>
      </c>
      <c r="D43" s="13" t="s">
        <v>12</v>
      </c>
      <c r="E43" s="13" t="s">
        <v>13</v>
      </c>
      <c r="F43" s="13" t="s">
        <v>14</v>
      </c>
      <c r="G43" s="44" t="s">
        <v>55</v>
      </c>
      <c r="H43" s="41">
        <v>9.6</v>
      </c>
      <c r="I43" s="2">
        <f t="shared" si="0"/>
        <v>9600</v>
      </c>
    </row>
    <row r="44" spans="1:14" hidden="1" x14ac:dyDescent="0.2">
      <c r="A44" s="2" t="s">
        <v>10</v>
      </c>
      <c r="B44" s="13">
        <v>906</v>
      </c>
      <c r="C44" s="13" t="s">
        <v>11</v>
      </c>
      <c r="D44" s="13" t="s">
        <v>12</v>
      </c>
      <c r="E44" s="13" t="s">
        <v>13</v>
      </c>
      <c r="F44" s="13" t="s">
        <v>14</v>
      </c>
      <c r="G44" s="44" t="s">
        <v>56</v>
      </c>
      <c r="H44" s="41"/>
      <c r="I44" s="2">
        <f t="shared" si="0"/>
        <v>0</v>
      </c>
    </row>
    <row r="45" spans="1:14" hidden="1" x14ac:dyDescent="0.2">
      <c r="A45" s="2" t="s">
        <v>10</v>
      </c>
      <c r="B45" s="13">
        <v>906</v>
      </c>
      <c r="C45" s="13" t="s">
        <v>11</v>
      </c>
      <c r="D45" s="13" t="s">
        <v>12</v>
      </c>
      <c r="E45" s="13" t="s">
        <v>13</v>
      </c>
      <c r="F45" s="13" t="s">
        <v>14</v>
      </c>
      <c r="G45" s="44" t="s">
        <v>57</v>
      </c>
      <c r="H45" s="41"/>
      <c r="I45" s="2">
        <f t="shared" si="0"/>
        <v>0</v>
      </c>
    </row>
    <row r="46" spans="1:14" ht="24" hidden="1" customHeight="1" x14ac:dyDescent="0.2">
      <c r="A46" s="2" t="s">
        <v>10</v>
      </c>
      <c r="B46" s="13">
        <v>906</v>
      </c>
      <c r="C46" s="13" t="s">
        <v>11</v>
      </c>
      <c r="D46" s="13" t="s">
        <v>12</v>
      </c>
      <c r="E46" s="13" t="s">
        <v>13</v>
      </c>
      <c r="F46" s="13" t="s">
        <v>14</v>
      </c>
      <c r="G46" s="44" t="s">
        <v>58</v>
      </c>
      <c r="H46" s="41"/>
      <c r="I46" s="2">
        <f t="shared" si="0"/>
        <v>0</v>
      </c>
    </row>
    <row r="47" spans="1:14" ht="24" customHeight="1" x14ac:dyDescent="0.2">
      <c r="A47" s="2" t="s">
        <v>10</v>
      </c>
      <c r="B47" s="13">
        <v>906</v>
      </c>
      <c r="C47" s="13" t="s">
        <v>11</v>
      </c>
      <c r="D47" s="13" t="s">
        <v>12</v>
      </c>
      <c r="E47" s="13" t="s">
        <v>13</v>
      </c>
      <c r="F47" s="13" t="s">
        <v>14</v>
      </c>
      <c r="G47" s="55" t="s">
        <v>59</v>
      </c>
      <c r="H47" s="49">
        <v>44.7</v>
      </c>
      <c r="I47" s="2">
        <f t="shared" si="0"/>
        <v>44700</v>
      </c>
    </row>
    <row r="48" spans="1:14" s="57" customFormat="1" ht="25.5" x14ac:dyDescent="0.2">
      <c r="A48" s="2" t="s">
        <v>10</v>
      </c>
      <c r="B48" s="13">
        <v>906</v>
      </c>
      <c r="C48" s="13" t="s">
        <v>11</v>
      </c>
      <c r="D48" s="13" t="s">
        <v>12</v>
      </c>
      <c r="E48" s="13" t="s">
        <v>13</v>
      </c>
      <c r="F48" s="13" t="s">
        <v>14</v>
      </c>
      <c r="G48" s="48" t="s">
        <v>60</v>
      </c>
      <c r="H48" s="56">
        <f>56-H47</f>
        <v>11.299999999999997</v>
      </c>
      <c r="I48" s="2">
        <f t="shared" si="0"/>
        <v>11299.999999999996</v>
      </c>
      <c r="N48" s="57" t="s">
        <v>61</v>
      </c>
    </row>
    <row r="49" spans="1:10" s="57" customFormat="1" x14ac:dyDescent="0.2">
      <c r="A49" s="2" t="s">
        <v>10</v>
      </c>
      <c r="B49" s="13">
        <v>907</v>
      </c>
      <c r="C49" s="13" t="s">
        <v>11</v>
      </c>
      <c r="D49" s="13" t="s">
        <v>12</v>
      </c>
      <c r="E49" s="13" t="s">
        <v>13</v>
      </c>
      <c r="F49" s="13" t="s">
        <v>14</v>
      </c>
      <c r="G49" s="50" t="s">
        <v>62</v>
      </c>
      <c r="H49" s="49">
        <v>16.170000000000002</v>
      </c>
      <c r="I49" s="2">
        <f t="shared" si="0"/>
        <v>16170.000000000002</v>
      </c>
    </row>
    <row r="50" spans="1:10" s="57" customFormat="1" x14ac:dyDescent="0.2">
      <c r="A50" s="2" t="s">
        <v>10</v>
      </c>
      <c r="B50" s="13">
        <v>908</v>
      </c>
      <c r="C50" s="13" t="s">
        <v>11</v>
      </c>
      <c r="D50" s="13" t="s">
        <v>12</v>
      </c>
      <c r="E50" s="13" t="s">
        <v>13</v>
      </c>
      <c r="F50" s="13" t="s">
        <v>14</v>
      </c>
      <c r="G50" s="50" t="s">
        <v>63</v>
      </c>
      <c r="H50" s="56">
        <v>1.6</v>
      </c>
      <c r="I50" s="2">
        <f t="shared" si="0"/>
        <v>1600</v>
      </c>
    </row>
    <row r="51" spans="1:10" s="57" customFormat="1" x14ac:dyDescent="0.2">
      <c r="A51" s="2" t="s">
        <v>10</v>
      </c>
      <c r="B51" s="13">
        <v>909</v>
      </c>
      <c r="C51" s="13" t="s">
        <v>11</v>
      </c>
      <c r="D51" s="13" t="s">
        <v>12</v>
      </c>
      <c r="E51" s="13" t="s">
        <v>13</v>
      </c>
      <c r="F51" s="13" t="s">
        <v>14</v>
      </c>
      <c r="G51" s="50" t="s">
        <v>64</v>
      </c>
      <c r="H51" s="56">
        <v>1.3</v>
      </c>
      <c r="I51" s="2">
        <f t="shared" si="0"/>
        <v>1300</v>
      </c>
    </row>
    <row r="52" spans="1:10" s="57" customFormat="1" ht="15.75" customHeight="1" x14ac:dyDescent="0.2">
      <c r="A52" s="2" t="s">
        <v>65</v>
      </c>
      <c r="B52" s="13" t="s">
        <v>17</v>
      </c>
      <c r="C52" s="13" t="s">
        <v>11</v>
      </c>
      <c r="D52" s="13" t="s">
        <v>12</v>
      </c>
      <c r="E52" s="13" t="s">
        <v>19</v>
      </c>
      <c r="F52" s="13" t="s">
        <v>14</v>
      </c>
      <c r="G52" s="50" t="s">
        <v>66</v>
      </c>
      <c r="H52" s="56">
        <v>3.5</v>
      </c>
      <c r="I52" s="2">
        <f t="shared" si="0"/>
        <v>3500</v>
      </c>
    </row>
    <row r="53" spans="1:10" s="57" customFormat="1" x14ac:dyDescent="0.2">
      <c r="A53" s="18" t="s">
        <v>16</v>
      </c>
      <c r="B53" s="16">
        <v>906</v>
      </c>
      <c r="C53" s="16" t="s">
        <v>11</v>
      </c>
      <c r="D53" s="16" t="s">
        <v>18</v>
      </c>
      <c r="E53" s="16" t="s">
        <v>19</v>
      </c>
      <c r="F53" s="16" t="s">
        <v>14</v>
      </c>
      <c r="G53" s="58" t="s">
        <v>67</v>
      </c>
      <c r="H53" s="59">
        <v>20.8</v>
      </c>
      <c r="I53" s="18">
        <f t="shared" si="0"/>
        <v>20800</v>
      </c>
    </row>
    <row r="54" spans="1:10" ht="12.75" customHeight="1" x14ac:dyDescent="0.2">
      <c r="A54" s="21" t="s">
        <v>68</v>
      </c>
      <c r="B54" s="22"/>
      <c r="C54" s="22"/>
      <c r="D54" s="22"/>
      <c r="E54" s="22"/>
      <c r="F54" s="22"/>
      <c r="G54" s="23"/>
      <c r="H54" s="36">
        <f>H55+H56+H57+H58+H59+H60+H61+H62+H63+H64+H70</f>
        <v>686</v>
      </c>
      <c r="I54" s="12">
        <f t="shared" si="0"/>
        <v>686000</v>
      </c>
    </row>
    <row r="55" spans="1:10" ht="12.75" customHeight="1" x14ac:dyDescent="0.2">
      <c r="A55" s="2" t="s">
        <v>10</v>
      </c>
      <c r="B55" s="13">
        <v>906</v>
      </c>
      <c r="C55" s="13" t="s">
        <v>11</v>
      </c>
      <c r="D55" s="13" t="s">
        <v>12</v>
      </c>
      <c r="E55" s="13" t="s">
        <v>13</v>
      </c>
      <c r="F55" s="13" t="s">
        <v>14</v>
      </c>
      <c r="G55" s="60" t="s">
        <v>69</v>
      </c>
      <c r="H55" s="41">
        <v>29.4</v>
      </c>
      <c r="I55" s="2">
        <f t="shared" si="0"/>
        <v>29400</v>
      </c>
      <c r="J55" s="61"/>
    </row>
    <row r="56" spans="1:10" ht="24" customHeight="1" x14ac:dyDescent="0.2">
      <c r="A56" s="2" t="s">
        <v>10</v>
      </c>
      <c r="B56" s="13">
        <v>906</v>
      </c>
      <c r="C56" s="13" t="s">
        <v>11</v>
      </c>
      <c r="D56" s="13" t="s">
        <v>12</v>
      </c>
      <c r="E56" s="13" t="s">
        <v>13</v>
      </c>
      <c r="F56" s="13" t="s">
        <v>14</v>
      </c>
      <c r="G56" s="62" t="s">
        <v>70</v>
      </c>
      <c r="H56" s="41">
        <v>50.6</v>
      </c>
      <c r="I56" s="2">
        <f t="shared" si="0"/>
        <v>50600</v>
      </c>
    </row>
    <row r="57" spans="1:10" ht="29.25" customHeight="1" x14ac:dyDescent="0.2">
      <c r="A57" s="2" t="s">
        <v>10</v>
      </c>
      <c r="B57" s="13">
        <v>906</v>
      </c>
      <c r="C57" s="13" t="s">
        <v>11</v>
      </c>
      <c r="D57" s="13" t="s">
        <v>12</v>
      </c>
      <c r="E57" s="13" t="s">
        <v>13</v>
      </c>
      <c r="F57" s="13" t="s">
        <v>14</v>
      </c>
      <c r="G57" s="60" t="s">
        <v>71</v>
      </c>
      <c r="H57" s="41">
        <v>17</v>
      </c>
      <c r="I57" s="2">
        <f t="shared" si="0"/>
        <v>17000</v>
      </c>
    </row>
    <row r="58" spans="1:10" ht="17.25" customHeight="1" x14ac:dyDescent="0.2">
      <c r="A58" s="2" t="s">
        <v>10</v>
      </c>
      <c r="B58" s="13">
        <v>906</v>
      </c>
      <c r="C58" s="13" t="s">
        <v>11</v>
      </c>
      <c r="D58" s="13" t="s">
        <v>12</v>
      </c>
      <c r="E58" s="13" t="s">
        <v>13</v>
      </c>
      <c r="F58" s="13" t="s">
        <v>14</v>
      </c>
      <c r="G58" s="60" t="s">
        <v>72</v>
      </c>
      <c r="H58" s="41">
        <v>4</v>
      </c>
      <c r="I58" s="2">
        <f t="shared" si="0"/>
        <v>4000</v>
      </c>
    </row>
    <row r="59" spans="1:10" ht="12.75" customHeight="1" x14ac:dyDescent="0.2">
      <c r="A59" s="2" t="s">
        <v>10</v>
      </c>
      <c r="B59" s="13">
        <v>906</v>
      </c>
      <c r="C59" s="13" t="s">
        <v>11</v>
      </c>
      <c r="D59" s="13" t="s">
        <v>12</v>
      </c>
      <c r="E59" s="13" t="s">
        <v>13</v>
      </c>
      <c r="F59" s="13" t="s">
        <v>14</v>
      </c>
      <c r="G59" s="60" t="s">
        <v>73</v>
      </c>
      <c r="H59" s="41">
        <v>8.6999999999999993</v>
      </c>
      <c r="I59" s="2">
        <f t="shared" si="0"/>
        <v>8700</v>
      </c>
    </row>
    <row r="60" spans="1:10" ht="12.75" customHeight="1" x14ac:dyDescent="0.2">
      <c r="A60" s="2" t="s">
        <v>10</v>
      </c>
      <c r="B60" s="13">
        <v>906</v>
      </c>
      <c r="C60" s="13" t="s">
        <v>11</v>
      </c>
      <c r="D60" s="13" t="s">
        <v>12</v>
      </c>
      <c r="E60" s="13" t="s">
        <v>13</v>
      </c>
      <c r="F60" s="13" t="s">
        <v>14</v>
      </c>
      <c r="G60" s="60" t="s">
        <v>74</v>
      </c>
      <c r="H60" s="15">
        <v>4</v>
      </c>
      <c r="I60" s="2">
        <f t="shared" si="0"/>
        <v>4000</v>
      </c>
    </row>
    <row r="61" spans="1:10" x14ac:dyDescent="0.2">
      <c r="A61" s="2" t="s">
        <v>10</v>
      </c>
      <c r="B61" s="13">
        <v>906</v>
      </c>
      <c r="C61" s="13" t="s">
        <v>11</v>
      </c>
      <c r="D61" s="13" t="s">
        <v>12</v>
      </c>
      <c r="E61" s="13" t="s">
        <v>13</v>
      </c>
      <c r="F61" s="13" t="s">
        <v>14</v>
      </c>
      <c r="G61" s="60" t="s">
        <v>75</v>
      </c>
      <c r="H61" s="15">
        <v>0.9</v>
      </c>
      <c r="I61" s="2">
        <f t="shared" si="0"/>
        <v>900</v>
      </c>
    </row>
    <row r="62" spans="1:10" x14ac:dyDescent="0.2">
      <c r="A62" s="2" t="s">
        <v>10</v>
      </c>
      <c r="B62" s="13">
        <v>906</v>
      </c>
      <c r="C62" s="13" t="s">
        <v>11</v>
      </c>
      <c r="D62" s="13" t="s">
        <v>12</v>
      </c>
      <c r="E62" s="13" t="s">
        <v>13</v>
      </c>
      <c r="F62" s="13" t="s">
        <v>14</v>
      </c>
      <c r="G62" s="60" t="s">
        <v>76</v>
      </c>
      <c r="H62" s="41">
        <v>13.4</v>
      </c>
      <c r="I62" s="2">
        <f t="shared" si="0"/>
        <v>13400</v>
      </c>
    </row>
    <row r="63" spans="1:10" x14ac:dyDescent="0.2">
      <c r="A63" s="2" t="s">
        <v>10</v>
      </c>
      <c r="B63" s="13">
        <v>906</v>
      </c>
      <c r="C63" s="13" t="s">
        <v>11</v>
      </c>
      <c r="D63" s="13" t="s">
        <v>12</v>
      </c>
      <c r="E63" s="13" t="s">
        <v>13</v>
      </c>
      <c r="F63" s="13" t="s">
        <v>14</v>
      </c>
      <c r="G63" s="60" t="s">
        <v>77</v>
      </c>
      <c r="H63" s="15"/>
      <c r="I63" s="2">
        <f t="shared" si="0"/>
        <v>0</v>
      </c>
    </row>
    <row r="64" spans="1:10" x14ac:dyDescent="0.2">
      <c r="A64" s="2" t="s">
        <v>10</v>
      </c>
      <c r="B64" s="13">
        <v>906</v>
      </c>
      <c r="C64" s="13" t="s">
        <v>11</v>
      </c>
      <c r="D64" s="13" t="s">
        <v>12</v>
      </c>
      <c r="E64" s="13" t="s">
        <v>13</v>
      </c>
      <c r="F64" s="13" t="s">
        <v>14</v>
      </c>
      <c r="G64" s="60" t="s">
        <v>78</v>
      </c>
      <c r="H64" s="15"/>
      <c r="I64" s="2">
        <f t="shared" si="0"/>
        <v>0</v>
      </c>
    </row>
    <row r="65" spans="1:9" x14ac:dyDescent="0.2">
      <c r="A65" s="2" t="s">
        <v>65</v>
      </c>
      <c r="B65" s="13">
        <v>905</v>
      </c>
      <c r="C65" s="13" t="s">
        <v>11</v>
      </c>
      <c r="D65" s="13" t="s">
        <v>12</v>
      </c>
      <c r="E65" s="13" t="s">
        <v>19</v>
      </c>
      <c r="F65" s="13" t="s">
        <v>14</v>
      </c>
      <c r="G65" s="60"/>
      <c r="H65" s="15"/>
      <c r="I65" s="2">
        <f t="shared" si="0"/>
        <v>0</v>
      </c>
    </row>
    <row r="66" spans="1:9" x14ac:dyDescent="0.2">
      <c r="A66" s="18" t="s">
        <v>16</v>
      </c>
      <c r="B66" s="16">
        <v>903</v>
      </c>
      <c r="C66" s="16" t="s">
        <v>11</v>
      </c>
      <c r="D66" s="16" t="s">
        <v>18</v>
      </c>
      <c r="E66" s="16" t="s">
        <v>19</v>
      </c>
      <c r="F66" s="16" t="s">
        <v>14</v>
      </c>
      <c r="G66" s="63" t="s">
        <v>79</v>
      </c>
      <c r="H66" s="17">
        <v>3</v>
      </c>
      <c r="I66" s="18">
        <f t="shared" si="0"/>
        <v>3000</v>
      </c>
    </row>
    <row r="67" spans="1:9" x14ac:dyDescent="0.2">
      <c r="A67" s="18" t="s">
        <v>16</v>
      </c>
      <c r="B67" s="16">
        <v>904</v>
      </c>
      <c r="C67" s="16" t="s">
        <v>11</v>
      </c>
      <c r="D67" s="16" t="s">
        <v>18</v>
      </c>
      <c r="E67" s="16" t="s">
        <v>19</v>
      </c>
      <c r="F67" s="16" t="s">
        <v>14</v>
      </c>
      <c r="G67" s="63" t="s">
        <v>80</v>
      </c>
      <c r="H67" s="17">
        <v>2</v>
      </c>
      <c r="I67" s="18">
        <f t="shared" si="0"/>
        <v>2000</v>
      </c>
    </row>
    <row r="68" spans="1:9" x14ac:dyDescent="0.2">
      <c r="A68" s="18" t="s">
        <v>16</v>
      </c>
      <c r="B68" s="16">
        <v>905</v>
      </c>
      <c r="C68" s="16" t="s">
        <v>11</v>
      </c>
      <c r="D68" s="16" t="s">
        <v>18</v>
      </c>
      <c r="E68" s="16" t="s">
        <v>19</v>
      </c>
      <c r="F68" s="16" t="s">
        <v>14</v>
      </c>
      <c r="G68" s="63" t="s">
        <v>81</v>
      </c>
      <c r="H68" s="17">
        <v>10</v>
      </c>
      <c r="I68" s="18">
        <f t="shared" si="0"/>
        <v>10000</v>
      </c>
    </row>
    <row r="69" spans="1:9" x14ac:dyDescent="0.2">
      <c r="A69" s="18" t="s">
        <v>16</v>
      </c>
      <c r="B69" s="16">
        <v>906</v>
      </c>
      <c r="C69" s="16" t="s">
        <v>11</v>
      </c>
      <c r="D69" s="16" t="s">
        <v>18</v>
      </c>
      <c r="E69" s="16" t="s">
        <v>19</v>
      </c>
      <c r="F69" s="16" t="s">
        <v>14</v>
      </c>
      <c r="G69" s="63"/>
      <c r="H69" s="17"/>
      <c r="I69" s="18">
        <f t="shared" si="0"/>
        <v>0</v>
      </c>
    </row>
    <row r="70" spans="1:9" x14ac:dyDescent="0.2">
      <c r="A70" s="18" t="s">
        <v>16</v>
      </c>
      <c r="B70" s="16">
        <v>906</v>
      </c>
      <c r="C70" s="16" t="s">
        <v>11</v>
      </c>
      <c r="D70" s="16" t="s">
        <v>82</v>
      </c>
      <c r="E70" s="16" t="s">
        <v>19</v>
      </c>
      <c r="F70" s="16" t="s">
        <v>14</v>
      </c>
      <c r="G70" s="63" t="s">
        <v>78</v>
      </c>
      <c r="H70" s="17">
        <v>558</v>
      </c>
      <c r="I70" s="18">
        <f t="shared" si="0"/>
        <v>558000</v>
      </c>
    </row>
    <row r="71" spans="1:9" ht="12.75" customHeight="1" x14ac:dyDescent="0.2">
      <c r="A71" s="21" t="s">
        <v>83</v>
      </c>
      <c r="B71" s="22"/>
      <c r="C71" s="22"/>
      <c r="D71" s="22"/>
      <c r="E71" s="22"/>
      <c r="F71" s="22"/>
      <c r="G71" s="23"/>
      <c r="H71" s="36">
        <f>H72</f>
        <v>13</v>
      </c>
      <c r="I71" s="12">
        <f t="shared" si="0"/>
        <v>13000</v>
      </c>
    </row>
    <row r="72" spans="1:9" ht="15.75" customHeight="1" x14ac:dyDescent="0.2">
      <c r="A72" s="2" t="s">
        <v>10</v>
      </c>
      <c r="B72" s="33">
        <v>906</v>
      </c>
      <c r="C72" s="33" t="s">
        <v>11</v>
      </c>
      <c r="D72" s="33" t="s">
        <v>12</v>
      </c>
      <c r="E72" s="33" t="s">
        <v>13</v>
      </c>
      <c r="F72" s="33" t="s">
        <v>14</v>
      </c>
      <c r="G72" s="48" t="s">
        <v>84</v>
      </c>
      <c r="H72" s="64">
        <v>13</v>
      </c>
      <c r="I72" s="2">
        <f t="shared" si="0"/>
        <v>13000</v>
      </c>
    </row>
    <row r="73" spans="1:9" ht="15" customHeight="1" x14ac:dyDescent="0.2">
      <c r="A73" s="21" t="s">
        <v>85</v>
      </c>
      <c r="B73" s="22"/>
      <c r="C73" s="22"/>
      <c r="D73" s="22"/>
      <c r="E73" s="22"/>
      <c r="F73" s="22"/>
      <c r="G73" s="23"/>
      <c r="H73" s="36">
        <f>H74</f>
        <v>181</v>
      </c>
      <c r="I73" s="12">
        <f t="shared" si="0"/>
        <v>181000</v>
      </c>
    </row>
    <row r="74" spans="1:9" ht="23.25" customHeight="1" x14ac:dyDescent="0.2">
      <c r="A74" s="2" t="s">
        <v>10</v>
      </c>
      <c r="B74" s="43">
        <v>906</v>
      </c>
      <c r="C74" s="43" t="s">
        <v>11</v>
      </c>
      <c r="D74" s="43" t="s">
        <v>12</v>
      </c>
      <c r="E74" s="43" t="s">
        <v>13</v>
      </c>
      <c r="F74" s="43" t="s">
        <v>14</v>
      </c>
      <c r="G74" s="65" t="s">
        <v>86</v>
      </c>
      <c r="H74" s="66">
        <v>181</v>
      </c>
      <c r="I74" s="2">
        <f t="shared" ref="I74:I122" si="1">H74*1000</f>
        <v>181000</v>
      </c>
    </row>
    <row r="75" spans="1:9" ht="14.25" customHeight="1" x14ac:dyDescent="0.2">
      <c r="A75" s="67" t="s">
        <v>87</v>
      </c>
      <c r="B75" s="68"/>
      <c r="C75" s="68"/>
      <c r="D75" s="68"/>
      <c r="E75" s="68"/>
      <c r="F75" s="68"/>
      <c r="G75" s="69"/>
      <c r="H75" s="36">
        <f>SUM(H76:H91)</f>
        <v>165</v>
      </c>
      <c r="I75" s="12">
        <f t="shared" si="1"/>
        <v>165000</v>
      </c>
    </row>
    <row r="76" spans="1:9" ht="14.25" customHeight="1" x14ac:dyDescent="0.2">
      <c r="A76" s="2" t="s">
        <v>16</v>
      </c>
      <c r="B76" s="70" t="s">
        <v>17</v>
      </c>
      <c r="C76" s="43" t="s">
        <v>11</v>
      </c>
      <c r="D76" s="16" t="s">
        <v>18</v>
      </c>
      <c r="E76" s="43" t="s">
        <v>19</v>
      </c>
      <c r="F76" s="43" t="s">
        <v>14</v>
      </c>
      <c r="G76" s="71" t="s">
        <v>88</v>
      </c>
      <c r="H76" s="72">
        <v>51</v>
      </c>
      <c r="I76" s="73">
        <f t="shared" si="1"/>
        <v>51000</v>
      </c>
    </row>
    <row r="77" spans="1:9" ht="14.25" customHeight="1" x14ac:dyDescent="0.2">
      <c r="A77" s="2" t="s">
        <v>16</v>
      </c>
      <c r="B77" s="70" t="s">
        <v>17</v>
      </c>
      <c r="C77" s="43" t="s">
        <v>11</v>
      </c>
      <c r="D77" s="16" t="s">
        <v>18</v>
      </c>
      <c r="E77" s="43" t="s">
        <v>19</v>
      </c>
      <c r="F77" s="43" t="s">
        <v>14</v>
      </c>
      <c r="G77" s="71" t="s">
        <v>89</v>
      </c>
      <c r="H77" s="72">
        <v>114</v>
      </c>
      <c r="I77" s="73">
        <f t="shared" si="1"/>
        <v>114000</v>
      </c>
    </row>
    <row r="78" spans="1:9" ht="14.25" hidden="1" customHeight="1" x14ac:dyDescent="0.2">
      <c r="A78" s="2" t="s">
        <v>16</v>
      </c>
      <c r="B78" s="70" t="s">
        <v>17</v>
      </c>
      <c r="C78" s="43" t="s">
        <v>11</v>
      </c>
      <c r="D78" s="16" t="s">
        <v>18</v>
      </c>
      <c r="E78" s="43" t="s">
        <v>19</v>
      </c>
      <c r="F78" s="43" t="s">
        <v>14</v>
      </c>
      <c r="G78" s="74"/>
      <c r="H78" s="72"/>
      <c r="I78" s="73">
        <f t="shared" si="1"/>
        <v>0</v>
      </c>
    </row>
    <row r="79" spans="1:9" ht="14.25" hidden="1" customHeight="1" x14ac:dyDescent="0.2">
      <c r="A79" s="2" t="s">
        <v>16</v>
      </c>
      <c r="B79" s="70" t="s">
        <v>17</v>
      </c>
      <c r="C79" s="43" t="s">
        <v>11</v>
      </c>
      <c r="D79" s="16" t="s">
        <v>18</v>
      </c>
      <c r="E79" s="43" t="s">
        <v>19</v>
      </c>
      <c r="F79" s="43" t="s">
        <v>14</v>
      </c>
      <c r="G79" s="74"/>
      <c r="H79" s="72"/>
      <c r="I79" s="73">
        <f t="shared" si="1"/>
        <v>0</v>
      </c>
    </row>
    <row r="80" spans="1:9" ht="14.25" hidden="1" customHeight="1" x14ac:dyDescent="0.2">
      <c r="A80" s="2" t="s">
        <v>16</v>
      </c>
      <c r="B80" s="70" t="s">
        <v>17</v>
      </c>
      <c r="C80" s="43" t="s">
        <v>11</v>
      </c>
      <c r="D80" s="16" t="s">
        <v>18</v>
      </c>
      <c r="E80" s="43" t="s">
        <v>19</v>
      </c>
      <c r="F80" s="43" t="s">
        <v>14</v>
      </c>
      <c r="G80" s="74"/>
      <c r="H80" s="72"/>
      <c r="I80" s="73">
        <f t="shared" si="1"/>
        <v>0</v>
      </c>
    </row>
    <row r="81" spans="1:9" ht="14.25" hidden="1" customHeight="1" x14ac:dyDescent="0.2">
      <c r="A81" s="2" t="s">
        <v>16</v>
      </c>
      <c r="B81" s="70" t="s">
        <v>17</v>
      </c>
      <c r="C81" s="43" t="s">
        <v>11</v>
      </c>
      <c r="D81" s="16" t="s">
        <v>18</v>
      </c>
      <c r="E81" s="43" t="s">
        <v>19</v>
      </c>
      <c r="F81" s="43" t="s">
        <v>14</v>
      </c>
      <c r="G81" s="74"/>
      <c r="H81" s="72"/>
      <c r="I81" s="73">
        <f t="shared" si="1"/>
        <v>0</v>
      </c>
    </row>
    <row r="82" spans="1:9" ht="14.25" hidden="1" customHeight="1" x14ac:dyDescent="0.2">
      <c r="A82" s="2" t="s">
        <v>16</v>
      </c>
      <c r="B82" s="70" t="s">
        <v>17</v>
      </c>
      <c r="C82" s="43" t="s">
        <v>11</v>
      </c>
      <c r="D82" s="16" t="s">
        <v>18</v>
      </c>
      <c r="E82" s="43" t="s">
        <v>19</v>
      </c>
      <c r="F82" s="43" t="s">
        <v>14</v>
      </c>
      <c r="G82" s="74"/>
      <c r="H82" s="72"/>
      <c r="I82" s="73">
        <f t="shared" si="1"/>
        <v>0</v>
      </c>
    </row>
    <row r="83" spans="1:9" ht="14.25" hidden="1" customHeight="1" x14ac:dyDescent="0.2">
      <c r="A83" s="2" t="s">
        <v>16</v>
      </c>
      <c r="B83" s="70" t="s">
        <v>17</v>
      </c>
      <c r="C83" s="43" t="s">
        <v>11</v>
      </c>
      <c r="D83" s="16" t="s">
        <v>18</v>
      </c>
      <c r="E83" s="43" t="s">
        <v>19</v>
      </c>
      <c r="F83" s="43" t="s">
        <v>14</v>
      </c>
      <c r="G83" s="74"/>
      <c r="H83" s="72"/>
      <c r="I83" s="73">
        <f t="shared" si="1"/>
        <v>0</v>
      </c>
    </row>
    <row r="84" spans="1:9" ht="14.25" hidden="1" customHeight="1" x14ac:dyDescent="0.2">
      <c r="A84" s="2" t="s">
        <v>16</v>
      </c>
      <c r="B84" s="70" t="s">
        <v>17</v>
      </c>
      <c r="C84" s="43" t="s">
        <v>11</v>
      </c>
      <c r="D84" s="16" t="s">
        <v>18</v>
      </c>
      <c r="E84" s="43" t="s">
        <v>19</v>
      </c>
      <c r="F84" s="43" t="s">
        <v>14</v>
      </c>
      <c r="G84" s="74"/>
      <c r="H84" s="72"/>
      <c r="I84" s="73">
        <f t="shared" si="1"/>
        <v>0</v>
      </c>
    </row>
    <row r="85" spans="1:9" ht="14.25" hidden="1" customHeight="1" x14ac:dyDescent="0.2">
      <c r="A85" s="2" t="s">
        <v>16</v>
      </c>
      <c r="B85" s="70" t="s">
        <v>17</v>
      </c>
      <c r="C85" s="43" t="s">
        <v>11</v>
      </c>
      <c r="D85" s="16" t="s">
        <v>18</v>
      </c>
      <c r="E85" s="43" t="s">
        <v>19</v>
      </c>
      <c r="F85" s="43" t="s">
        <v>14</v>
      </c>
      <c r="G85" s="74"/>
      <c r="H85" s="72"/>
      <c r="I85" s="73">
        <f t="shared" si="1"/>
        <v>0</v>
      </c>
    </row>
    <row r="86" spans="1:9" ht="13.5" hidden="1" customHeight="1" x14ac:dyDescent="0.2">
      <c r="A86" s="2" t="s">
        <v>16</v>
      </c>
      <c r="B86" s="43">
        <v>906</v>
      </c>
      <c r="C86" s="43" t="s">
        <v>11</v>
      </c>
      <c r="D86" s="16" t="s">
        <v>18</v>
      </c>
      <c r="E86" s="43" t="s">
        <v>19</v>
      </c>
      <c r="F86" s="43" t="s">
        <v>14</v>
      </c>
      <c r="G86" s="74"/>
      <c r="H86" s="66"/>
      <c r="I86" s="73">
        <f t="shared" si="1"/>
        <v>0</v>
      </c>
    </row>
    <row r="87" spans="1:9" ht="13.5" hidden="1" customHeight="1" x14ac:dyDescent="0.2">
      <c r="A87" s="2" t="s">
        <v>16</v>
      </c>
      <c r="B87" s="70" t="s">
        <v>17</v>
      </c>
      <c r="C87" s="43" t="s">
        <v>11</v>
      </c>
      <c r="D87" s="16" t="s">
        <v>18</v>
      </c>
      <c r="E87" s="43" t="s">
        <v>19</v>
      </c>
      <c r="F87" s="43" t="s">
        <v>14</v>
      </c>
      <c r="G87" s="74"/>
      <c r="H87" s="66"/>
      <c r="I87" s="73">
        <f t="shared" si="1"/>
        <v>0</v>
      </c>
    </row>
    <row r="88" spans="1:9" ht="13.5" hidden="1" customHeight="1" x14ac:dyDescent="0.2">
      <c r="A88" s="2" t="s">
        <v>16</v>
      </c>
      <c r="B88" s="70" t="s">
        <v>17</v>
      </c>
      <c r="C88" s="43" t="s">
        <v>11</v>
      </c>
      <c r="D88" s="16" t="s">
        <v>18</v>
      </c>
      <c r="E88" s="43" t="s">
        <v>19</v>
      </c>
      <c r="F88" s="43" t="s">
        <v>14</v>
      </c>
      <c r="G88" s="74"/>
      <c r="H88" s="66"/>
      <c r="I88" s="73">
        <f t="shared" si="1"/>
        <v>0</v>
      </c>
    </row>
    <row r="89" spans="1:9" ht="13.5" hidden="1" customHeight="1" x14ac:dyDescent="0.2">
      <c r="A89" s="2" t="s">
        <v>16</v>
      </c>
      <c r="B89" s="70" t="s">
        <v>17</v>
      </c>
      <c r="C89" s="43" t="s">
        <v>11</v>
      </c>
      <c r="D89" s="16" t="s">
        <v>18</v>
      </c>
      <c r="E89" s="43" t="s">
        <v>19</v>
      </c>
      <c r="F89" s="43" t="s">
        <v>14</v>
      </c>
      <c r="G89" s="74"/>
      <c r="H89" s="66"/>
      <c r="I89" s="73">
        <f t="shared" si="1"/>
        <v>0</v>
      </c>
    </row>
    <row r="90" spans="1:9" ht="13.5" hidden="1" customHeight="1" x14ac:dyDescent="0.2">
      <c r="A90" s="2" t="s">
        <v>16</v>
      </c>
      <c r="B90" s="70" t="s">
        <v>17</v>
      </c>
      <c r="C90" s="43" t="s">
        <v>11</v>
      </c>
      <c r="D90" s="16" t="s">
        <v>18</v>
      </c>
      <c r="E90" s="43" t="s">
        <v>19</v>
      </c>
      <c r="F90" s="43" t="s">
        <v>14</v>
      </c>
      <c r="G90" s="74"/>
      <c r="H90" s="66"/>
      <c r="I90" s="73">
        <f t="shared" si="1"/>
        <v>0</v>
      </c>
    </row>
    <row r="91" spans="1:9" ht="13.5" hidden="1" customHeight="1" x14ac:dyDescent="0.2">
      <c r="A91" s="2" t="s">
        <v>16</v>
      </c>
      <c r="B91" s="70" t="s">
        <v>17</v>
      </c>
      <c r="C91" s="43" t="s">
        <v>11</v>
      </c>
      <c r="D91" s="16" t="s">
        <v>18</v>
      </c>
      <c r="E91" s="43" t="s">
        <v>19</v>
      </c>
      <c r="F91" s="43" t="s">
        <v>14</v>
      </c>
      <c r="G91" s="74"/>
      <c r="H91" s="66"/>
      <c r="I91" s="73">
        <f t="shared" si="1"/>
        <v>0</v>
      </c>
    </row>
    <row r="92" spans="1:9" x14ac:dyDescent="0.2">
      <c r="A92" s="21" t="s">
        <v>90</v>
      </c>
      <c r="B92" s="22"/>
      <c r="C92" s="22"/>
      <c r="D92" s="22"/>
      <c r="E92" s="22"/>
      <c r="F92" s="22"/>
      <c r="G92" s="23"/>
      <c r="H92" s="36">
        <f>SUM(H93:H115)</f>
        <v>41.03</v>
      </c>
      <c r="I92" s="12">
        <f t="shared" si="1"/>
        <v>41030</v>
      </c>
    </row>
    <row r="93" spans="1:9" ht="12.75" customHeight="1" x14ac:dyDescent="0.2">
      <c r="A93" s="2" t="s">
        <v>10</v>
      </c>
      <c r="B93" s="13">
        <v>906</v>
      </c>
      <c r="C93" s="13" t="s">
        <v>11</v>
      </c>
      <c r="D93" s="13" t="s">
        <v>12</v>
      </c>
      <c r="E93" s="13" t="s">
        <v>13</v>
      </c>
      <c r="F93" s="13" t="s">
        <v>14</v>
      </c>
      <c r="G93" s="65" t="s">
        <v>91</v>
      </c>
      <c r="H93" s="41">
        <v>2</v>
      </c>
      <c r="I93" s="2">
        <f t="shared" si="1"/>
        <v>2000</v>
      </c>
    </row>
    <row r="94" spans="1:9" ht="12.75" customHeight="1" x14ac:dyDescent="0.2">
      <c r="A94" s="2" t="s">
        <v>10</v>
      </c>
      <c r="B94" s="13">
        <v>906</v>
      </c>
      <c r="C94" s="13" t="s">
        <v>11</v>
      </c>
      <c r="D94" s="13" t="s">
        <v>12</v>
      </c>
      <c r="E94" s="13" t="s">
        <v>13</v>
      </c>
      <c r="F94" s="13" t="s">
        <v>14</v>
      </c>
      <c r="G94" s="65" t="s">
        <v>92</v>
      </c>
      <c r="H94" s="41">
        <v>10.27</v>
      </c>
      <c r="I94" s="2">
        <f t="shared" si="1"/>
        <v>10270</v>
      </c>
    </row>
    <row r="95" spans="1:9" ht="12.75" hidden="1" customHeight="1" x14ac:dyDescent="0.2">
      <c r="A95" s="2" t="s">
        <v>10</v>
      </c>
      <c r="B95" s="13">
        <v>906</v>
      </c>
      <c r="C95" s="13" t="s">
        <v>11</v>
      </c>
      <c r="D95" s="13" t="s">
        <v>12</v>
      </c>
      <c r="E95" s="13" t="s">
        <v>13</v>
      </c>
      <c r="F95" s="13" t="s">
        <v>14</v>
      </c>
      <c r="G95" s="65" t="s">
        <v>93</v>
      </c>
      <c r="H95" s="41"/>
      <c r="I95" s="2">
        <f t="shared" si="1"/>
        <v>0</v>
      </c>
    </row>
    <row r="96" spans="1:9" ht="12.75" customHeight="1" x14ac:dyDescent="0.2">
      <c r="A96" s="2" t="s">
        <v>10</v>
      </c>
      <c r="B96" s="13">
        <v>906</v>
      </c>
      <c r="C96" s="13" t="s">
        <v>11</v>
      </c>
      <c r="D96" s="13" t="s">
        <v>12</v>
      </c>
      <c r="E96" s="13" t="s">
        <v>13</v>
      </c>
      <c r="F96" s="13" t="s">
        <v>14</v>
      </c>
      <c r="G96" s="65" t="s">
        <v>94</v>
      </c>
      <c r="H96" s="41">
        <v>4.5599999999999996</v>
      </c>
      <c r="I96" s="2">
        <f t="shared" si="1"/>
        <v>4560</v>
      </c>
    </row>
    <row r="97" spans="1:11" ht="12.75" hidden="1" customHeight="1" x14ac:dyDescent="0.2">
      <c r="A97" s="2" t="s">
        <v>10</v>
      </c>
      <c r="B97" s="13">
        <v>906</v>
      </c>
      <c r="C97" s="13" t="s">
        <v>11</v>
      </c>
      <c r="D97" s="13" t="s">
        <v>12</v>
      </c>
      <c r="E97" s="13" t="s">
        <v>13</v>
      </c>
      <c r="F97" s="13" t="s">
        <v>14</v>
      </c>
      <c r="G97" s="65" t="s">
        <v>95</v>
      </c>
      <c r="H97" s="41"/>
      <c r="I97" s="2">
        <f t="shared" si="1"/>
        <v>0</v>
      </c>
    </row>
    <row r="98" spans="1:11" ht="12.75" hidden="1" customHeight="1" x14ac:dyDescent="0.2">
      <c r="A98" s="2" t="s">
        <v>10</v>
      </c>
      <c r="B98" s="13">
        <v>906</v>
      </c>
      <c r="C98" s="13" t="s">
        <v>11</v>
      </c>
      <c r="D98" s="13" t="s">
        <v>12</v>
      </c>
      <c r="E98" s="13" t="s">
        <v>13</v>
      </c>
      <c r="F98" s="13" t="s">
        <v>14</v>
      </c>
      <c r="G98" s="65" t="s">
        <v>96</v>
      </c>
      <c r="H98" s="41"/>
      <c r="I98" s="2">
        <f t="shared" si="1"/>
        <v>0</v>
      </c>
    </row>
    <row r="99" spans="1:11" ht="12.75" hidden="1" customHeight="1" x14ac:dyDescent="0.2">
      <c r="A99" s="2" t="s">
        <v>10</v>
      </c>
      <c r="B99" s="13">
        <v>906</v>
      </c>
      <c r="C99" s="13" t="s">
        <v>11</v>
      </c>
      <c r="D99" s="13" t="s">
        <v>12</v>
      </c>
      <c r="E99" s="13" t="s">
        <v>13</v>
      </c>
      <c r="F99" s="13" t="s">
        <v>14</v>
      </c>
      <c r="G99" s="60" t="s">
        <v>97</v>
      </c>
      <c r="H99" s="41"/>
      <c r="I99" s="2">
        <f t="shared" si="1"/>
        <v>0</v>
      </c>
    </row>
    <row r="100" spans="1:11" ht="28.5" hidden="1" customHeight="1" x14ac:dyDescent="0.2">
      <c r="A100" s="2" t="s">
        <v>10</v>
      </c>
      <c r="B100" s="13">
        <v>906</v>
      </c>
      <c r="C100" s="13" t="s">
        <v>11</v>
      </c>
      <c r="D100" s="13" t="s">
        <v>12</v>
      </c>
      <c r="E100" s="13" t="s">
        <v>13</v>
      </c>
      <c r="F100" s="13" t="s">
        <v>14</v>
      </c>
      <c r="G100" s="60" t="s">
        <v>98</v>
      </c>
      <c r="H100" s="41"/>
      <c r="I100" s="2">
        <f t="shared" si="1"/>
        <v>0</v>
      </c>
    </row>
    <row r="101" spans="1:11" ht="27" hidden="1" customHeight="1" x14ac:dyDescent="0.2">
      <c r="A101" s="2" t="s">
        <v>10</v>
      </c>
      <c r="B101" s="13">
        <v>906</v>
      </c>
      <c r="C101" s="13" t="s">
        <v>11</v>
      </c>
      <c r="D101" s="13" t="s">
        <v>12</v>
      </c>
      <c r="E101" s="13" t="s">
        <v>13</v>
      </c>
      <c r="F101" s="13" t="s">
        <v>14</v>
      </c>
      <c r="G101" s="65" t="s">
        <v>99</v>
      </c>
      <c r="H101" s="41"/>
      <c r="I101" s="2">
        <f t="shared" si="1"/>
        <v>0</v>
      </c>
    </row>
    <row r="102" spans="1:11" ht="28.5" hidden="1" customHeight="1" x14ac:dyDescent="0.2">
      <c r="A102" s="2" t="s">
        <v>10</v>
      </c>
      <c r="B102" s="13">
        <v>906</v>
      </c>
      <c r="C102" s="13" t="s">
        <v>11</v>
      </c>
      <c r="D102" s="13" t="s">
        <v>12</v>
      </c>
      <c r="E102" s="13" t="s">
        <v>13</v>
      </c>
      <c r="F102" s="13" t="s">
        <v>14</v>
      </c>
      <c r="G102" s="65" t="s">
        <v>100</v>
      </c>
      <c r="H102" s="41"/>
      <c r="I102" s="2">
        <f t="shared" si="1"/>
        <v>0</v>
      </c>
      <c r="K102" t="s">
        <v>61</v>
      </c>
    </row>
    <row r="103" spans="1:11" ht="12.75" customHeight="1" x14ac:dyDescent="0.2">
      <c r="A103" s="2" t="s">
        <v>10</v>
      </c>
      <c r="B103" s="13">
        <v>906</v>
      </c>
      <c r="C103" s="13" t="s">
        <v>11</v>
      </c>
      <c r="D103" s="13" t="s">
        <v>12</v>
      </c>
      <c r="E103" s="13" t="s">
        <v>13</v>
      </c>
      <c r="F103" s="13" t="s">
        <v>14</v>
      </c>
      <c r="G103" s="65" t="s">
        <v>101</v>
      </c>
      <c r="H103" s="41">
        <v>1</v>
      </c>
      <c r="I103" s="2">
        <f t="shared" si="1"/>
        <v>1000</v>
      </c>
    </row>
    <row r="104" spans="1:11" ht="12.75" hidden="1" customHeight="1" x14ac:dyDescent="0.2">
      <c r="A104" s="2" t="s">
        <v>10</v>
      </c>
      <c r="B104" s="13">
        <v>906</v>
      </c>
      <c r="C104" s="13" t="s">
        <v>11</v>
      </c>
      <c r="D104" s="13" t="s">
        <v>12</v>
      </c>
      <c r="E104" s="13" t="s">
        <v>13</v>
      </c>
      <c r="F104" s="13" t="s">
        <v>14</v>
      </c>
      <c r="G104" s="65" t="s">
        <v>102</v>
      </c>
      <c r="H104" s="41">
        <f>16.17-16.17</f>
        <v>0</v>
      </c>
      <c r="I104" s="2">
        <f t="shared" si="1"/>
        <v>0</v>
      </c>
    </row>
    <row r="105" spans="1:11" ht="12.75" customHeight="1" x14ac:dyDescent="0.2">
      <c r="A105" s="2" t="s">
        <v>10</v>
      </c>
      <c r="B105" s="13">
        <v>906</v>
      </c>
      <c r="C105" s="13" t="s">
        <v>11</v>
      </c>
      <c r="D105" s="13" t="s">
        <v>12</v>
      </c>
      <c r="E105" s="13" t="s">
        <v>13</v>
      </c>
      <c r="F105" s="13" t="s">
        <v>14</v>
      </c>
      <c r="G105" s="65" t="s">
        <v>103</v>
      </c>
      <c r="H105" s="41">
        <v>3</v>
      </c>
      <c r="I105" s="2">
        <f t="shared" si="1"/>
        <v>3000</v>
      </c>
    </row>
    <row r="106" spans="1:11" ht="12.75" customHeight="1" x14ac:dyDescent="0.2">
      <c r="A106" s="18" t="s">
        <v>16</v>
      </c>
      <c r="B106" s="16">
        <v>906</v>
      </c>
      <c r="C106" s="16" t="s">
        <v>11</v>
      </c>
      <c r="D106" s="16" t="s">
        <v>18</v>
      </c>
      <c r="E106" s="16" t="s">
        <v>19</v>
      </c>
      <c r="F106" s="16" t="s">
        <v>14</v>
      </c>
      <c r="G106" s="75" t="s">
        <v>104</v>
      </c>
      <c r="H106" s="72">
        <v>9</v>
      </c>
      <c r="I106" s="18">
        <f t="shared" si="1"/>
        <v>9000</v>
      </c>
    </row>
    <row r="107" spans="1:11" ht="12.75" customHeight="1" x14ac:dyDescent="0.2">
      <c r="A107" s="18" t="s">
        <v>16</v>
      </c>
      <c r="B107" s="16">
        <v>906</v>
      </c>
      <c r="C107" s="16" t="s">
        <v>11</v>
      </c>
      <c r="D107" s="16" t="s">
        <v>18</v>
      </c>
      <c r="E107" s="16" t="s">
        <v>19</v>
      </c>
      <c r="F107" s="16" t="s">
        <v>14</v>
      </c>
      <c r="G107" s="75" t="s">
        <v>105</v>
      </c>
      <c r="H107" s="72">
        <v>5</v>
      </c>
      <c r="I107" s="18">
        <f t="shared" si="1"/>
        <v>5000</v>
      </c>
    </row>
    <row r="108" spans="1:11" ht="12.75" customHeight="1" x14ac:dyDescent="0.2">
      <c r="A108" s="18" t="s">
        <v>16</v>
      </c>
      <c r="B108" s="16">
        <v>906</v>
      </c>
      <c r="C108" s="16" t="s">
        <v>11</v>
      </c>
      <c r="D108" s="16" t="s">
        <v>18</v>
      </c>
      <c r="E108" s="16" t="s">
        <v>19</v>
      </c>
      <c r="F108" s="16" t="s">
        <v>14</v>
      </c>
      <c r="G108" s="75" t="s">
        <v>106</v>
      </c>
      <c r="H108" s="72">
        <v>3.2</v>
      </c>
      <c r="I108" s="18">
        <f t="shared" si="1"/>
        <v>3200</v>
      </c>
    </row>
    <row r="109" spans="1:11" ht="12.75" customHeight="1" x14ac:dyDescent="0.2">
      <c r="A109" s="18" t="s">
        <v>16</v>
      </c>
      <c r="B109" s="16">
        <v>906</v>
      </c>
      <c r="C109" s="16" t="s">
        <v>11</v>
      </c>
      <c r="D109" s="16" t="s">
        <v>18</v>
      </c>
      <c r="E109" s="16" t="s">
        <v>19</v>
      </c>
      <c r="F109" s="16" t="s">
        <v>14</v>
      </c>
      <c r="G109" s="75" t="s">
        <v>107</v>
      </c>
      <c r="H109" s="72">
        <v>3</v>
      </c>
      <c r="I109" s="18">
        <f t="shared" si="1"/>
        <v>3000</v>
      </c>
    </row>
    <row r="110" spans="1:11" ht="12.75" hidden="1" customHeight="1" x14ac:dyDescent="0.2">
      <c r="A110" s="18" t="s">
        <v>16</v>
      </c>
      <c r="B110" s="16">
        <v>906</v>
      </c>
      <c r="C110" s="16" t="s">
        <v>11</v>
      </c>
      <c r="D110" s="16" t="s">
        <v>18</v>
      </c>
      <c r="E110" s="16" t="s">
        <v>19</v>
      </c>
      <c r="F110" s="16" t="s">
        <v>14</v>
      </c>
      <c r="G110" s="75"/>
      <c r="H110" s="72"/>
      <c r="I110" s="18">
        <f t="shared" si="1"/>
        <v>0</v>
      </c>
    </row>
    <row r="111" spans="1:11" ht="12.75" hidden="1" customHeight="1" x14ac:dyDescent="0.2">
      <c r="A111" s="18" t="s">
        <v>16</v>
      </c>
      <c r="B111" s="16">
        <v>906</v>
      </c>
      <c r="C111" s="16" t="s">
        <v>11</v>
      </c>
      <c r="D111" s="16" t="s">
        <v>18</v>
      </c>
      <c r="E111" s="16" t="s">
        <v>19</v>
      </c>
      <c r="F111" s="16" t="s">
        <v>14</v>
      </c>
      <c r="G111" s="75"/>
      <c r="H111" s="72"/>
      <c r="I111" s="18">
        <f t="shared" si="1"/>
        <v>0</v>
      </c>
    </row>
    <row r="112" spans="1:11" ht="12.75" hidden="1" customHeight="1" x14ac:dyDescent="0.2">
      <c r="A112" s="18" t="s">
        <v>16</v>
      </c>
      <c r="B112" s="16">
        <v>906</v>
      </c>
      <c r="C112" s="16" t="s">
        <v>11</v>
      </c>
      <c r="D112" s="16" t="s">
        <v>18</v>
      </c>
      <c r="E112" s="16" t="s">
        <v>19</v>
      </c>
      <c r="F112" s="16" t="s">
        <v>14</v>
      </c>
      <c r="G112" s="75"/>
      <c r="H112" s="72"/>
      <c r="I112" s="18">
        <f t="shared" si="1"/>
        <v>0</v>
      </c>
    </row>
    <row r="113" spans="1:10" ht="12.75" hidden="1" customHeight="1" x14ac:dyDescent="0.2">
      <c r="A113" s="18" t="s">
        <v>16</v>
      </c>
      <c r="B113" s="16">
        <v>906</v>
      </c>
      <c r="C113" s="16" t="s">
        <v>11</v>
      </c>
      <c r="D113" s="16" t="s">
        <v>18</v>
      </c>
      <c r="E113" s="16" t="s">
        <v>19</v>
      </c>
      <c r="F113" s="16" t="s">
        <v>14</v>
      </c>
      <c r="G113" s="75"/>
      <c r="H113" s="72"/>
      <c r="I113" s="18"/>
    </row>
    <row r="114" spans="1:10" ht="12.75" hidden="1" customHeight="1" x14ac:dyDescent="0.2">
      <c r="A114" s="18" t="s">
        <v>16</v>
      </c>
      <c r="B114" s="16">
        <v>906</v>
      </c>
      <c r="C114" s="16" t="s">
        <v>11</v>
      </c>
      <c r="D114" s="16" t="s">
        <v>18</v>
      </c>
      <c r="E114" s="16" t="s">
        <v>19</v>
      </c>
      <c r="F114" s="16" t="s">
        <v>14</v>
      </c>
      <c r="G114" s="75"/>
      <c r="H114" s="72"/>
      <c r="I114" s="18"/>
    </row>
    <row r="115" spans="1:10" ht="12.75" hidden="1" customHeight="1" x14ac:dyDescent="0.2">
      <c r="A115" s="2" t="s">
        <v>20</v>
      </c>
      <c r="B115" s="19">
        <v>906</v>
      </c>
      <c r="C115" s="19" t="s">
        <v>11</v>
      </c>
      <c r="D115" s="19" t="s">
        <v>21</v>
      </c>
      <c r="E115" s="19" t="s">
        <v>22</v>
      </c>
      <c r="F115" s="19" t="s">
        <v>22</v>
      </c>
      <c r="G115" s="75"/>
      <c r="H115" s="41"/>
      <c r="I115" s="2">
        <f t="shared" si="1"/>
        <v>0</v>
      </c>
    </row>
    <row r="116" spans="1:10" ht="12.75" customHeight="1" x14ac:dyDescent="0.2">
      <c r="A116" s="12" t="s">
        <v>108</v>
      </c>
      <c r="B116" s="19">
        <v>906</v>
      </c>
      <c r="C116" s="19" t="s">
        <v>11</v>
      </c>
      <c r="D116" s="19" t="s">
        <v>12</v>
      </c>
      <c r="E116" s="19" t="s">
        <v>13</v>
      </c>
      <c r="F116" s="19" t="s">
        <v>14</v>
      </c>
      <c r="G116" s="76"/>
      <c r="H116" s="77">
        <f>H4+H8+H9+H12+H16+H17+H18+H19+H22+H23+H25+H26+H27+H28+H29+H35+H36+H37+H38+H39+H40+H41+H42+H43+H44+H45+H46+H47+H48+H49+H50+H51+H52+H55+H56+H57+H58+H59+H60+H61+H62+H63+H64+H72+H74+H93+H94+H95+H96+H97+H98+H99+H100+H101+H102+H103+H104+H105</f>
        <v>3209.5244900000002</v>
      </c>
      <c r="I116" s="12">
        <f t="shared" si="1"/>
        <v>3209524.49</v>
      </c>
    </row>
    <row r="117" spans="1:10" ht="12.75" customHeight="1" x14ac:dyDescent="0.2">
      <c r="A117" s="12" t="s">
        <v>109</v>
      </c>
      <c r="B117" s="19"/>
      <c r="C117" s="19" t="s">
        <v>11</v>
      </c>
      <c r="D117" s="19" t="s">
        <v>12</v>
      </c>
      <c r="E117" s="19" t="s">
        <v>19</v>
      </c>
      <c r="F117" s="19" t="s">
        <v>14</v>
      </c>
      <c r="G117" s="76"/>
      <c r="H117" s="77">
        <f>H52+H65+H69</f>
        <v>3.5</v>
      </c>
      <c r="I117" s="12">
        <f t="shared" si="1"/>
        <v>3500</v>
      </c>
    </row>
    <row r="118" spans="1:10" ht="12.75" customHeight="1" x14ac:dyDescent="0.2">
      <c r="A118" s="12" t="s">
        <v>110</v>
      </c>
      <c r="B118" s="19">
        <v>906</v>
      </c>
      <c r="C118" s="19" t="s">
        <v>11</v>
      </c>
      <c r="D118" s="19" t="s">
        <v>18</v>
      </c>
      <c r="E118" s="19" t="s">
        <v>19</v>
      </c>
      <c r="F118" s="19" t="s">
        <v>14</v>
      </c>
      <c r="G118" s="76"/>
      <c r="H118" s="77">
        <f>H5+H10+H13</f>
        <v>4763</v>
      </c>
      <c r="I118" s="12">
        <f t="shared" si="1"/>
        <v>4763000</v>
      </c>
    </row>
    <row r="119" spans="1:10" ht="12.75" customHeight="1" x14ac:dyDescent="0.2">
      <c r="A119" s="12" t="s">
        <v>111</v>
      </c>
      <c r="B119" s="19">
        <v>906</v>
      </c>
      <c r="C119" s="19" t="s">
        <v>11</v>
      </c>
      <c r="D119" s="19" t="s">
        <v>18</v>
      </c>
      <c r="E119" s="19" t="s">
        <v>19</v>
      </c>
      <c r="F119" s="19" t="s">
        <v>14</v>
      </c>
      <c r="G119" s="76"/>
      <c r="H119" s="78">
        <f>H20+H53+H66+H67+H68+H75+H106+H107+H108+H109</f>
        <v>253</v>
      </c>
      <c r="I119" s="79">
        <f t="shared" si="1"/>
        <v>253000</v>
      </c>
    </row>
    <row r="120" spans="1:10" ht="12.75" customHeight="1" x14ac:dyDescent="0.2">
      <c r="A120" s="12" t="s">
        <v>112</v>
      </c>
      <c r="B120" s="19">
        <v>906</v>
      </c>
      <c r="C120" s="19" t="s">
        <v>11</v>
      </c>
      <c r="D120" s="19" t="s">
        <v>82</v>
      </c>
      <c r="E120" s="19" t="s">
        <v>19</v>
      </c>
      <c r="F120" s="19" t="s">
        <v>14</v>
      </c>
      <c r="G120" s="76"/>
      <c r="H120" s="77">
        <f>H70</f>
        <v>558</v>
      </c>
      <c r="I120" s="12">
        <f t="shared" si="1"/>
        <v>558000</v>
      </c>
    </row>
    <row r="121" spans="1:10" ht="12.75" hidden="1" customHeight="1" x14ac:dyDescent="0.2">
      <c r="A121" s="12" t="s">
        <v>113</v>
      </c>
      <c r="B121" s="19">
        <v>906</v>
      </c>
      <c r="C121" s="19" t="s">
        <v>11</v>
      </c>
      <c r="D121" s="19" t="s">
        <v>21</v>
      </c>
      <c r="E121" s="19" t="s">
        <v>22</v>
      </c>
      <c r="F121" s="19" t="s">
        <v>22</v>
      </c>
      <c r="G121" s="76"/>
      <c r="H121" s="77"/>
      <c r="I121" s="12">
        <f t="shared" si="1"/>
        <v>0</v>
      </c>
    </row>
    <row r="122" spans="1:10" ht="12.75" customHeight="1" x14ac:dyDescent="0.2">
      <c r="A122" s="80" t="s">
        <v>114</v>
      </c>
      <c r="B122" s="81"/>
      <c r="C122" s="81"/>
      <c r="D122" s="81"/>
      <c r="E122" s="81"/>
      <c r="F122" s="81"/>
      <c r="G122" s="82"/>
      <c r="H122" s="36">
        <f>H3+H7+H11+H15+H21+H24+H32+H34+H54+H71+H73+H75+H92</f>
        <v>8768.5244900000016</v>
      </c>
      <c r="I122" s="12">
        <f t="shared" si="1"/>
        <v>8768524.4900000021</v>
      </c>
      <c r="J122" s="83"/>
    </row>
    <row r="123" spans="1:10" ht="15" customHeight="1" x14ac:dyDescent="0.2">
      <c r="G123" s="84"/>
      <c r="H123" s="85"/>
      <c r="J123" s="86"/>
    </row>
    <row r="124" spans="1:10" ht="15" customHeight="1" x14ac:dyDescent="0.2">
      <c r="G124" s="87" t="s">
        <v>115</v>
      </c>
      <c r="H124" s="85"/>
    </row>
    <row r="125" spans="1:10" x14ac:dyDescent="0.2">
      <c r="G125" s="88"/>
      <c r="H125" s="85"/>
    </row>
    <row r="126" spans="1:10" x14ac:dyDescent="0.2">
      <c r="H126" s="85"/>
    </row>
    <row r="127" spans="1:10" x14ac:dyDescent="0.2">
      <c r="G127" s="88"/>
      <c r="H127" s="85"/>
    </row>
    <row r="128" spans="1:10" x14ac:dyDescent="0.2">
      <c r="H128" s="85"/>
    </row>
  </sheetData>
  <mergeCells count="14">
    <mergeCell ref="A92:G92"/>
    <mergeCell ref="A122:G122"/>
    <mergeCell ref="A32:G32"/>
    <mergeCell ref="A34:G34"/>
    <mergeCell ref="A54:G54"/>
    <mergeCell ref="A71:G71"/>
    <mergeCell ref="A73:G73"/>
    <mergeCell ref="A75:G75"/>
    <mergeCell ref="B1:H1"/>
    <mergeCell ref="A3:G3"/>
    <mergeCell ref="A7:G7"/>
    <mergeCell ref="A15:G15"/>
    <mergeCell ref="A21:G21"/>
    <mergeCell ref="A24:G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шк28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</dc:creator>
  <cp:lastModifiedBy>Zver</cp:lastModifiedBy>
  <dcterms:created xsi:type="dcterms:W3CDTF">2015-01-22T04:09:41Z</dcterms:created>
  <dcterms:modified xsi:type="dcterms:W3CDTF">2015-01-22T04:10:05Z</dcterms:modified>
</cp:coreProperties>
</file>